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15" windowHeight="8445" activeTab="0"/>
  </bookViews>
  <sheets>
    <sheet name="Plan1" sheetId="1" r:id="rId1"/>
  </sheets>
  <definedNames>
    <definedName name="_xlnm.Print_Area" localSheetId="0">'Plan1'!$B$2:$M$38</definedName>
  </definedNames>
  <calcPr fullCalcOnLoad="1"/>
</workbook>
</file>

<file path=xl/sharedStrings.xml><?xml version="1.0" encoding="utf-8"?>
<sst xmlns="http://schemas.openxmlformats.org/spreadsheetml/2006/main" count="412" uniqueCount="69">
  <si>
    <t>Month</t>
  </si>
  <si>
    <t>L</t>
  </si>
  <si>
    <t>M</t>
  </si>
  <si>
    <t>S</t>
  </si>
  <si>
    <t>Sex</t>
  </si>
  <si>
    <t>F</t>
  </si>
  <si>
    <t>Chave</t>
  </si>
  <si>
    <t>meses :</t>
  </si>
  <si>
    <t>sexo :</t>
  </si>
  <si>
    <t>chave :</t>
  </si>
  <si>
    <t>BMI :</t>
  </si>
  <si>
    <t>z-escore :</t>
  </si>
  <si>
    <t>SD3pos :</t>
  </si>
  <si>
    <t>SD2pos :</t>
  </si>
  <si>
    <t>SD23pos :</t>
  </si>
  <si>
    <t>SD3neg :</t>
  </si>
  <si>
    <t>SD2neg :</t>
  </si>
  <si>
    <t>SD23neg :</t>
  </si>
  <si>
    <t>z* pos :</t>
  </si>
  <si>
    <t>z* neg :</t>
  </si>
  <si>
    <t>BAZ :</t>
  </si>
  <si>
    <t>validador :</t>
  </si>
  <si>
    <t>Magreza</t>
  </si>
  <si>
    <t>Magreza acentuada</t>
  </si>
  <si>
    <t>Normal</t>
  </si>
  <si>
    <t>Sobrepeso</t>
  </si>
  <si>
    <t>Obesidade</t>
  </si>
  <si>
    <t>dias :</t>
  </si>
  <si>
    <t>Obesidade grave</t>
  </si>
  <si>
    <t>Secretaria de Estado da Educação do Paraná</t>
  </si>
  <si>
    <t>Superintendência de Desenvolvimento Educacional</t>
  </si>
  <si>
    <t>Diretoria de Infraestrutura, Logística, Organização e Gestão</t>
  </si>
  <si>
    <t>Coordenação de Alimentação e Nutrição Escolar</t>
  </si>
  <si>
    <t>Divisão de Educação Nutricional</t>
  </si>
  <si>
    <t>Digite sua data de nascimento :</t>
  </si>
  <si>
    <t>Informe seu sexo :</t>
  </si>
  <si>
    <t>CALCULE SEU ÍNDICE DE MASSA CORPÓREA</t>
  </si>
  <si>
    <t>Digite seu peso (em kg) :</t>
  </si>
  <si>
    <t>Digite sua altura (em m) :</t>
  </si>
  <si>
    <t>Abaixo de -3,00</t>
  </si>
  <si>
    <t>-3,00 a -1,99</t>
  </si>
  <si>
    <t>Abaixo de 18,50</t>
  </si>
  <si>
    <t>18,50  a  24,99</t>
  </si>
  <si>
    <t>25,00  a  29,99</t>
  </si>
  <si>
    <t>30,00  a  39,99</t>
  </si>
  <si>
    <t>40,00  e  acima</t>
  </si>
  <si>
    <t>Abaixo de 22,00</t>
  </si>
  <si>
    <t>22,00  a  26,99</t>
  </si>
  <si>
    <t>27,00  e  acima</t>
  </si>
  <si>
    <t>-2,00 a  0,99</t>
  </si>
  <si>
    <t xml:space="preserve"> 1,00 a  1,99</t>
  </si>
  <si>
    <t xml:space="preserve"> 2,00 a  2,99</t>
  </si>
  <si>
    <t xml:space="preserve"> 3,00 e  acima</t>
  </si>
  <si>
    <t>RESULTADO</t>
  </si>
  <si>
    <t>INFORME SEUS DADOS</t>
  </si>
  <si>
    <t xml:space="preserve"> está classificado como OBESIDADE GRAVE, o que caracteriza excesso de peso para a altura e ALTO RISCO a doenças associadas. É recomendado, se ainda não o fez, procurar o serviço de saúde da sua localidade para verificação e monitoramento de sua saúde.</t>
  </si>
  <si>
    <t xml:space="preserve"> está classificado como OBESIDADE, o que caracteriza excesso de peso para a altura e MAIOR RISCO a doenças associadas. É recomendado procurar o serviço de saúde da sua localidade para verificação e monitoramento de sua saúde.</t>
  </si>
  <si>
    <t xml:space="preserve"> está classificado como MAGREZA, o que caracteriza déficit de peso. É recomendado procurar o serviço de saúde da sua localidade para verificar se existe risco à sua saúde.</t>
  </si>
  <si>
    <t xml:space="preserve"> está classificado como MAGREZA ACENTUADA, o que caracteriza déficit de peso ACENTUADO. É recomendado procurar o serviço de saúde da sua localidade para verificar se existe risco à sua saúde.</t>
  </si>
  <si>
    <t xml:space="preserve"> está classificado como NORMAL, estando na faixa adequada de peso para altura.</t>
  </si>
  <si>
    <t xml:space="preserve"> está classificado como SOBREPESO, o que caracteriza excesso de peso para a altura e risco a doenças associadas. IMPORTANTE: indivíduos classificados com sobrepeso podem estar assim identificados por serem musculosos, terem densa estrutura óssea, entre outros, não sendo necessariamente por excesso de gordura corporal. É recomendado procurar o serviço de saúde da sua localidade para verificar se existe de fato risco nutricional, e em caso positivo, iniciar monitoramento de sua saúde.</t>
  </si>
  <si>
    <t>ATENÇÃO!</t>
  </si>
  <si>
    <t>PARABÉNS!</t>
  </si>
  <si>
    <t xml:space="preserve">            - Crianças e adolescentes: OMS 2007</t>
  </si>
  <si>
    <t xml:space="preserve">            - Adultos: OMS 1995</t>
  </si>
  <si>
    <t xml:space="preserve">            - Idosos: ADA (Associação Dietetica Norte Americana), 1994</t>
  </si>
  <si>
    <t>Nota:  Cálculo do IMC:</t>
  </si>
  <si>
    <t>Elaboração: SEED/SUED/DPPE/Coordenação de Planejamento e Avaliação; SEED/SUDE/DILOG/CANE/Divisão de Educação Nutricional</t>
  </si>
  <si>
    <t>Fonte: Organização Mundial de Saúde - OMS; Associação Dietética Norte Americana - ADA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</si>
</sst>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0.0"/>
    <numFmt numFmtId="166" formatCode="dd/mm/yy;@"/>
    <numFmt numFmtId="167" formatCode="0.00000"/>
    <numFmt numFmtId="168" formatCode="0.0000"/>
    <numFmt numFmtId="169" formatCode="0.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00000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Lucida Sans Unicode"/>
      <family val="2"/>
    </font>
    <font>
      <b/>
      <sz val="10"/>
      <name val="Verdana"/>
      <family val="2"/>
    </font>
    <font>
      <sz val="10"/>
      <name val="Lucida Sans Unicode"/>
      <family val="2"/>
    </font>
    <font>
      <b/>
      <sz val="11"/>
      <name val="Verdana"/>
      <family val="2"/>
    </font>
    <font>
      <sz val="10"/>
      <name val="Courier New"/>
      <family val="3"/>
    </font>
    <font>
      <b/>
      <sz val="9"/>
      <name val="Lucida Sans Unicode"/>
      <family val="2"/>
    </font>
    <font>
      <sz val="12"/>
      <color indexed="10"/>
      <name val="Arial"/>
      <family val="0"/>
    </font>
    <font>
      <sz val="12"/>
      <color indexed="57"/>
      <name val="Arial"/>
      <family val="0"/>
    </font>
    <font>
      <sz val="12"/>
      <color indexed="48"/>
      <name val="Arial"/>
      <family val="0"/>
    </font>
    <font>
      <sz val="12"/>
      <color indexed="62"/>
      <name val="Arial"/>
      <family val="0"/>
    </font>
    <font>
      <sz val="12"/>
      <name val="Lucida Sans Unicode"/>
      <family val="2"/>
    </font>
    <font>
      <sz val="12"/>
      <color indexed="53"/>
      <name val="Arial"/>
      <family val="0"/>
    </font>
    <font>
      <b/>
      <sz val="12"/>
      <name val="Verdana"/>
      <family val="2"/>
    </font>
    <font>
      <sz val="12"/>
      <color indexed="52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NumberFormat="1" applyAlignment="1" applyProtection="1">
      <alignment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14" fontId="4" fillId="4" borderId="11" xfId="0" applyNumberFormat="1" applyFont="1" applyFill="1" applyBorder="1" applyAlignment="1" applyProtection="1">
      <alignment horizontal="center" vertical="center"/>
      <protection locked="0"/>
    </xf>
    <xf numFmtId="165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>
          <bgColor rgb="FF99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9525</xdr:rowOff>
    </xdr:from>
    <xdr:to>
      <xdr:col>2</xdr:col>
      <xdr:colOff>333375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14"/>
  <sheetViews>
    <sheetView showGridLines="0" showRowColHeaders="0" tabSelected="1" workbookViewId="0" topLeftCell="A1">
      <selection activeCell="F16" sqref="F16"/>
    </sheetView>
  </sheetViews>
  <sheetFormatPr defaultColWidth="9.140625" defaultRowHeight="12.75" zeroHeight="1"/>
  <cols>
    <col min="1" max="1" width="3.7109375" style="2" customWidth="1"/>
    <col min="2" max="2" width="5.57421875" style="2" customWidth="1"/>
    <col min="3" max="3" width="5.28125" style="2" customWidth="1"/>
    <col min="4" max="5" width="14.8515625" style="2" customWidth="1"/>
    <col min="6" max="6" width="13.57421875" style="2" customWidth="1"/>
    <col min="7" max="8" width="6.7109375" style="2" customWidth="1"/>
    <col min="9" max="9" width="3.7109375" style="2" customWidth="1"/>
    <col min="10" max="10" width="21.8515625" style="2" customWidth="1"/>
    <col min="11" max="11" width="19.00390625" style="2" customWidth="1"/>
    <col min="12" max="12" width="3.7109375" style="2" customWidth="1"/>
    <col min="13" max="13" width="5.57421875" style="2" customWidth="1"/>
    <col min="14" max="14" width="3.7109375" style="2" customWidth="1"/>
    <col min="15" max="23" width="9.140625" style="2" hidden="1" customWidth="1"/>
    <col min="24" max="24" width="14.7109375" style="2" hidden="1" customWidth="1"/>
    <col min="25" max="25" width="16.8515625" style="2" hidden="1" customWidth="1"/>
    <col min="26" max="26" width="15.28125" style="2" hidden="1" customWidth="1"/>
    <col min="27" max="27" width="17.57421875" style="2" hidden="1" customWidth="1"/>
    <col min="28" max="16384" width="9.140625" style="2" hidden="1" customWidth="1"/>
  </cols>
  <sheetData>
    <row r="1" ht="12.75"/>
    <row r="2" ht="12.75" customHeight="1">
      <c r="D2" s="1" t="s">
        <v>29</v>
      </c>
    </row>
    <row r="3" ht="12.75" customHeight="1">
      <c r="D3" s="1" t="s">
        <v>30</v>
      </c>
    </row>
    <row r="4" ht="12.75" customHeight="1">
      <c r="D4" s="1" t="s">
        <v>31</v>
      </c>
    </row>
    <row r="5" ht="12.75" customHeight="1">
      <c r="D5" s="1" t="s">
        <v>32</v>
      </c>
    </row>
    <row r="6" ht="12.75" customHeight="1">
      <c r="D6" s="1" t="s">
        <v>33</v>
      </c>
    </row>
    <row r="7" ht="12.75"/>
    <row r="8" spans="2:13" ht="15">
      <c r="B8" s="46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ht="13.5" thickBot="1"/>
    <row r="10" spans="2:13" ht="16.5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16.5" customHeight="1">
      <c r="B11" s="6"/>
      <c r="C11" s="48" t="s">
        <v>54</v>
      </c>
      <c r="D11" s="48"/>
      <c r="E11" s="48"/>
      <c r="F11" s="48"/>
      <c r="G11" s="7"/>
      <c r="H11" s="8"/>
      <c r="I11" s="48" t="s">
        <v>53</v>
      </c>
      <c r="J11" s="48"/>
      <c r="K11" s="48"/>
      <c r="L11" s="48"/>
      <c r="M11" s="9"/>
    </row>
    <row r="12" spans="2:13" ht="16.5" customHeight="1">
      <c r="B12" s="6"/>
      <c r="C12" s="10"/>
      <c r="D12" s="10"/>
      <c r="E12" s="10"/>
      <c r="F12" s="10"/>
      <c r="G12" s="7"/>
      <c r="H12" s="8"/>
      <c r="I12" s="10"/>
      <c r="J12" s="10"/>
      <c r="K12" s="10"/>
      <c r="L12" s="10"/>
      <c r="M12" s="9"/>
    </row>
    <row r="13" spans="2:13" ht="16.5" customHeight="1">
      <c r="B13" s="6"/>
      <c r="C13" s="10"/>
      <c r="D13" s="10"/>
      <c r="E13" s="10"/>
      <c r="F13" s="10"/>
      <c r="G13" s="7"/>
      <c r="H13" s="8"/>
      <c r="I13" s="10"/>
      <c r="J13" s="10"/>
      <c r="K13" s="10"/>
      <c r="L13" s="10"/>
      <c r="M13" s="9"/>
    </row>
    <row r="14" spans="2:13" ht="16.5" customHeight="1">
      <c r="B14" s="6"/>
      <c r="G14" s="7"/>
      <c r="H14" s="8"/>
      <c r="I14" s="10"/>
      <c r="J14" s="49">
        <f>IF(R48=0,"Seu "&amp;T49&amp;" é :   "&amp;TEXT(U51,"0,00"),"")</f>
      </c>
      <c r="K14" s="49"/>
      <c r="L14" s="10"/>
      <c r="M14" s="9"/>
    </row>
    <row r="15" spans="2:13" ht="16.5" customHeight="1">
      <c r="B15" s="6"/>
      <c r="G15" s="7"/>
      <c r="H15" s="8"/>
      <c r="I15" s="10"/>
      <c r="J15" s="10"/>
      <c r="K15" s="10"/>
      <c r="L15" s="10"/>
      <c r="M15" s="9"/>
    </row>
    <row r="16" spans="2:13" ht="16.5" customHeight="1">
      <c r="B16" s="6"/>
      <c r="C16" s="11" t="s">
        <v>35</v>
      </c>
      <c r="D16" s="10"/>
      <c r="E16" s="10"/>
      <c r="F16" s="42"/>
      <c r="G16" s="7"/>
      <c r="H16" s="8"/>
      <c r="I16" s="10"/>
      <c r="J16" s="12">
        <f>IF(R48=0,"Estado Nutricional","")</f>
      </c>
      <c r="K16" s="12">
        <f>IF(R48=0,IF(X48=1,"Z-SCORE","IMC"),"")</f>
      </c>
      <c r="L16" s="10"/>
      <c r="M16" s="9"/>
    </row>
    <row r="17" spans="2:13" ht="16.5" customHeight="1">
      <c r="B17" s="6"/>
      <c r="C17" s="11"/>
      <c r="D17" s="10"/>
      <c r="E17" s="10"/>
      <c r="F17" s="10"/>
      <c r="G17" s="7"/>
      <c r="H17" s="8"/>
      <c r="I17" s="13">
        <f aca="true" t="shared" si="0" ref="I17:I22">IF(AND($R$48=0,$Z$48=$AB51),"►","")</f>
      </c>
      <c r="J17" s="14">
        <f>IF(R48=1,"",IF(X48=1,AA51,""))</f>
      </c>
      <c r="K17" s="14">
        <f>IF(R48=1,"",IF(X48=1,X51,""))</f>
      </c>
      <c r="L17" s="13">
        <f aca="true" t="shared" si="1" ref="L17:L22">IF(AND($R$48=0,$Z$48=$AB51),"◄","")</f>
      </c>
      <c r="M17" s="9"/>
    </row>
    <row r="18" spans="2:13" ht="16.5" customHeight="1">
      <c r="B18" s="6"/>
      <c r="C18" s="11" t="s">
        <v>34</v>
      </c>
      <c r="D18" s="10"/>
      <c r="E18" s="15"/>
      <c r="F18" s="43"/>
      <c r="G18" s="7"/>
      <c r="H18" s="8"/>
      <c r="I18" s="16">
        <f t="shared" si="0"/>
      </c>
      <c r="J18" s="14">
        <f>IF($R$48=1,"",AA52)</f>
      </c>
      <c r="K18" s="14">
        <f>IF($R$48=1,"",IF($X$48=1,X52,IF($X$48=2,Y52,Z52)))</f>
      </c>
      <c r="L18" s="16">
        <f t="shared" si="1"/>
      </c>
      <c r="M18" s="9"/>
    </row>
    <row r="19" spans="2:13" ht="16.5" customHeight="1">
      <c r="B19" s="6"/>
      <c r="G19" s="7"/>
      <c r="H19" s="8"/>
      <c r="I19" s="17">
        <f t="shared" si="0"/>
      </c>
      <c r="J19" s="14">
        <f>IF($R$48=1,"",AA53)</f>
      </c>
      <c r="K19" s="14">
        <f>IF($R$48=1,"",IF($X$48=1,X53,IF($X$48=2,Y53,Z53)))</f>
      </c>
      <c r="L19" s="17">
        <f t="shared" si="1"/>
      </c>
      <c r="M19" s="9"/>
    </row>
    <row r="20" spans="2:13" ht="16.5" customHeight="1">
      <c r="B20" s="6"/>
      <c r="C20" s="11" t="s">
        <v>37</v>
      </c>
      <c r="D20" s="10"/>
      <c r="E20" s="10"/>
      <c r="F20" s="44"/>
      <c r="G20" s="7"/>
      <c r="H20" s="8"/>
      <c r="I20" s="18">
        <f t="shared" si="0"/>
      </c>
      <c r="J20" s="14">
        <f>IF($R$48=1,"",AA54)</f>
      </c>
      <c r="K20" s="14">
        <f>IF($R$48=1,"",IF($X$48=1,X54,IF($X$48=2,Y54,Z54)))</f>
      </c>
      <c r="L20" s="18">
        <f t="shared" si="1"/>
      </c>
      <c r="M20" s="9"/>
    </row>
    <row r="21" spans="2:13" ht="16.5" customHeight="1">
      <c r="B21" s="6"/>
      <c r="C21" s="10"/>
      <c r="D21" s="10"/>
      <c r="E21" s="10"/>
      <c r="F21" s="10"/>
      <c r="G21" s="7"/>
      <c r="H21" s="8"/>
      <c r="I21" s="19">
        <f t="shared" si="0"/>
      </c>
      <c r="J21" s="14">
        <f>IF($R$48=1,"",IF(OR($X$48=1,$X$48=2),AA55,""))</f>
      </c>
      <c r="K21" s="14">
        <f>IF($R$48=1,"",IF($X$48=1,X55,IF($X$48=2,Y55,"")))</f>
      </c>
      <c r="L21" s="19">
        <f t="shared" si="1"/>
      </c>
      <c r="M21" s="9"/>
    </row>
    <row r="22" spans="2:13" ht="16.5" customHeight="1">
      <c r="B22" s="6"/>
      <c r="C22" s="11" t="s">
        <v>38</v>
      </c>
      <c r="D22" s="10"/>
      <c r="E22" s="10"/>
      <c r="F22" s="42"/>
      <c r="G22" s="7"/>
      <c r="H22" s="8"/>
      <c r="I22" s="20">
        <f t="shared" si="0"/>
      </c>
      <c r="J22" s="14">
        <f>IF($R$48=1,"",IF(OR($X$48=1,$X$48=2),AA56,""))</f>
      </c>
      <c r="K22" s="14">
        <f>IF($R$48=1,"",IF($X$48=1,X56,IF($X$48=2,Y56,"")))</f>
      </c>
      <c r="L22" s="20">
        <f t="shared" si="1"/>
      </c>
      <c r="M22" s="9"/>
    </row>
    <row r="23" spans="2:13" ht="16.5" customHeight="1">
      <c r="B23" s="6"/>
      <c r="G23" s="7"/>
      <c r="H23" s="8"/>
      <c r="I23" s="10"/>
      <c r="J23" s="10"/>
      <c r="K23" s="10"/>
      <c r="L23" s="10"/>
      <c r="M23" s="9"/>
    </row>
    <row r="24" spans="2:13" ht="16.5" customHeight="1">
      <c r="B24" s="6"/>
      <c r="C24" s="10"/>
      <c r="D24" s="10"/>
      <c r="E24" s="21"/>
      <c r="F24" s="10"/>
      <c r="G24" s="10"/>
      <c r="H24" s="10"/>
      <c r="J24" s="10"/>
      <c r="K24" s="10"/>
      <c r="L24" s="10"/>
      <c r="M24" s="9"/>
    </row>
    <row r="25" spans="2:13" ht="16.5" customHeight="1">
      <c r="B25" s="6"/>
      <c r="C25" s="50">
        <f>IF(R48=0,VLOOKUP(Z48,AB51:AD56,2,FALSE),"")</f>
      </c>
      <c r="D25" s="50"/>
      <c r="E25" s="50"/>
      <c r="F25" s="50"/>
      <c r="G25" s="50"/>
      <c r="H25" s="50"/>
      <c r="I25" s="50"/>
      <c r="J25" s="50"/>
      <c r="K25" s="50"/>
      <c r="L25" s="50"/>
      <c r="M25" s="9"/>
    </row>
    <row r="26" spans="2:13" ht="10.5" customHeight="1"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9"/>
    </row>
    <row r="27" spans="2:13" ht="16.5" customHeight="1">
      <c r="B27" s="6"/>
      <c r="C27" s="47">
        <f>IF(R48=0,VLOOKUP(Z48,AB51:AD56,3,FALSE),"")</f>
      </c>
      <c r="D27" s="47"/>
      <c r="E27" s="47"/>
      <c r="F27" s="47"/>
      <c r="G27" s="47"/>
      <c r="H27" s="47"/>
      <c r="I27" s="47"/>
      <c r="J27" s="47"/>
      <c r="K27" s="47"/>
      <c r="L27" s="47"/>
      <c r="M27" s="9"/>
    </row>
    <row r="28" spans="2:13" ht="16.5" customHeight="1">
      <c r="B28" s="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9"/>
    </row>
    <row r="29" spans="2:13" ht="16.5" customHeight="1">
      <c r="B29" s="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9"/>
    </row>
    <row r="30" spans="2:13" ht="16.5" customHeight="1">
      <c r="B30" s="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9"/>
    </row>
    <row r="31" spans="2:14" ht="16.5" customHeight="1">
      <c r="B31" s="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9"/>
      <c r="N31" s="22"/>
    </row>
    <row r="32" spans="2:13" ht="16.5" customHeight="1" thickBo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2:13" ht="16.5" customHeight="1">
      <c r="B33" s="40" t="s">
        <v>68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ht="13.5" customHeight="1">
      <c r="B34" s="40" t="s">
        <v>67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3.5" customHeight="1">
      <c r="B35" s="40" t="s">
        <v>66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ht="13.5" customHeight="1">
      <c r="B36" s="40" t="s">
        <v>63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ht="13.5" customHeight="1">
      <c r="B37" s="40" t="s">
        <v>64</v>
      </c>
      <c r="C37" s="10"/>
      <c r="D37" s="10"/>
      <c r="E37" s="10"/>
      <c r="F37" s="10"/>
      <c r="G37" s="10"/>
      <c r="H37" s="45"/>
      <c r="I37" s="10"/>
      <c r="J37" s="10"/>
      <c r="K37" s="10"/>
      <c r="L37" s="10"/>
      <c r="M37" s="10"/>
    </row>
    <row r="38" spans="2:17" ht="13.5" customHeight="1">
      <c r="B38" s="40" t="s">
        <v>65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Q38" s="22"/>
    </row>
    <row r="39" spans="2:17" ht="16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Q39" s="22"/>
    </row>
    <row r="40" spans="2:13" ht="16.5" customHeight="1" hidden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7" ht="16.5" customHeight="1" hidden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Q41" s="41"/>
    </row>
    <row r="42" spans="2:13" ht="16.5" customHeight="1" hidden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6.5" customHeight="1" hidden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6.5" customHeight="1" hidden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6.5" customHeight="1" hidden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6.5" customHeight="1" hidden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6.5" customHeight="1" hidden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7:26" ht="12.75" hidden="1">
      <c r="Q48" s="2" t="s">
        <v>21</v>
      </c>
      <c r="R48" s="26">
        <f>IF(OR(F16="",F18="",F20="",F22=""),1,0)</f>
        <v>1</v>
      </c>
      <c r="T48" s="27"/>
      <c r="U48" s="28"/>
      <c r="X48" s="29">
        <f>IF(R54&lt;=228,1,IF(R54&lt;720,2,3))</f>
        <v>3</v>
      </c>
      <c r="Z48" s="30">
        <f>IF(R48=1,0,IF(X48=1,X50,IF(X48=2,Y50,IF(X48=3,Z50))))</f>
        <v>0</v>
      </c>
    </row>
    <row r="49" ht="12.75" hidden="1">
      <c r="T49" s="2" t="str">
        <f>IF(R54&gt;228,"IMC","Z-SCORE")</f>
        <v>IMC</v>
      </c>
    </row>
    <row r="50" spans="17:26" ht="12.75" hidden="1">
      <c r="Q50" s="2" t="s">
        <v>8</v>
      </c>
      <c r="R50" s="26" t="str">
        <f>IF(F16="FEMININO","F","M")</f>
        <v>M</v>
      </c>
      <c r="X50" s="29" t="b">
        <f>IF(X48=1,IF(U51&lt;-3,1,IF(U51&lt;-2,2,IF(U51&lt;1,3,IF(U51&lt;2,4,IF(U51&lt;3,5,6))))))</f>
        <v>0</v>
      </c>
      <c r="Y50" s="29" t="b">
        <f>IF(X48=2,IF(U51&lt;18.5,2,IF(U51&lt;25,3,IF(U51&lt;30,4,IF(U51&lt;40,5,6)))))</f>
        <v>0</v>
      </c>
      <c r="Z50" s="29" t="e">
        <f>IF(X48=3,IF(U51&lt;22,2,IF(U51&lt;27,3,4)))</f>
        <v>#DIV/0!</v>
      </c>
    </row>
    <row r="51" spans="19:31" ht="12.75" hidden="1">
      <c r="S51" s="22"/>
      <c r="T51" s="31" t="s">
        <v>20</v>
      </c>
      <c r="U51" s="32" t="e">
        <f>ROUND(IF(R54&lt;=228,IF(R60&lt;-3,U68,IF(R60&gt;3,R68,R60)),R58),2)</f>
        <v>#DIV/0!</v>
      </c>
      <c r="X51" s="2" t="s">
        <v>39</v>
      </c>
      <c r="AA51" s="2" t="s">
        <v>23</v>
      </c>
      <c r="AB51" s="2">
        <v>1</v>
      </c>
      <c r="AC51" s="2" t="s">
        <v>61</v>
      </c>
      <c r="AD51" s="2" t="str">
        <f>"Seu "&amp;$T$49&amp;AE51</f>
        <v>Seu IMC está classificado como MAGREZA ACENTUADA, o que caracteriza déficit de peso ACENTUADO. É recomendado procurar o serviço de saúde da sua localidade para verificar se existe risco à sua saúde.</v>
      </c>
      <c r="AE51" s="2" t="s">
        <v>58</v>
      </c>
    </row>
    <row r="52" spans="17:31" ht="12.75" hidden="1">
      <c r="Q52" s="2" t="s">
        <v>27</v>
      </c>
      <c r="R52" s="33">
        <f ca="1">TODAY()-F18</f>
        <v>40792</v>
      </c>
      <c r="S52" s="34"/>
      <c r="X52" s="35" t="s">
        <v>40</v>
      </c>
      <c r="Y52" s="2" t="s">
        <v>41</v>
      </c>
      <c r="Z52" s="2" t="s">
        <v>46</v>
      </c>
      <c r="AA52" s="2" t="s">
        <v>22</v>
      </c>
      <c r="AB52" s="2">
        <v>2</v>
      </c>
      <c r="AC52" s="2" t="s">
        <v>61</v>
      </c>
      <c r="AD52" s="2" t="str">
        <f>"Seu "&amp;$T$49&amp;AE52</f>
        <v>Seu IMC está classificado como MAGREZA, o que caracteriza déficit de peso. É recomendado procurar o serviço de saúde da sua localidade para verificar se existe risco à sua saúde.</v>
      </c>
      <c r="AE52" s="2" t="s">
        <v>57</v>
      </c>
    </row>
    <row r="53" spans="18:31" ht="12.75" hidden="1">
      <c r="R53" s="36"/>
      <c r="S53" s="36"/>
      <c r="X53" s="35" t="s">
        <v>49</v>
      </c>
      <c r="Y53" s="2" t="s">
        <v>42</v>
      </c>
      <c r="Z53" s="2" t="s">
        <v>47</v>
      </c>
      <c r="AA53" s="2" t="s">
        <v>24</v>
      </c>
      <c r="AB53" s="2">
        <v>3</v>
      </c>
      <c r="AC53" s="2" t="s">
        <v>62</v>
      </c>
      <c r="AD53" s="2" t="str">
        <f>"Seu "&amp;T49&amp;AE53</f>
        <v>Seu IMC está classificado como NORMAL, estando na faixa adequada de peso para altura.</v>
      </c>
      <c r="AE53" s="2" t="s">
        <v>59</v>
      </c>
    </row>
    <row r="54" spans="17:31" ht="12.75" hidden="1">
      <c r="Q54" s="2" t="s">
        <v>7</v>
      </c>
      <c r="R54" s="37">
        <f>IF(((R52/365.25)*12)&lt;61,IF(((R52/365.25)*12)&gt;60,61,((R52/365.25)*12)),((R52/365.25)*12))</f>
        <v>1340.188911704312</v>
      </c>
      <c r="S54" s="28"/>
      <c r="X54" s="2" t="s">
        <v>50</v>
      </c>
      <c r="Y54" s="2" t="s">
        <v>43</v>
      </c>
      <c r="Z54" s="2" t="s">
        <v>48</v>
      </c>
      <c r="AA54" s="2" t="s">
        <v>25</v>
      </c>
      <c r="AB54" s="2">
        <v>4</v>
      </c>
      <c r="AC54" s="2" t="s">
        <v>61</v>
      </c>
      <c r="AD54" s="2" t="str">
        <f>"Seu "&amp;$T$49&amp;AE54</f>
        <v>Seu IMC está classificado como SOBREPESO, o que caracteriza excesso de peso para a altura e risco a doenças associadas. IMPORTANTE: indivíduos classificados com sobrepeso podem estar assim identificados por serem musculosos, terem densa estrutura óssea, entre outros, não sendo necessariamente por excesso de gordura corporal. É recomendado procurar o serviço de saúde da sua localidade para verificar se existe de fato risco nutricional, e em caso positivo, iniciar monitoramento de sua saúde.</v>
      </c>
      <c r="AE54" s="2" t="s">
        <v>60</v>
      </c>
    </row>
    <row r="55" spans="19:31" ht="12.75" hidden="1">
      <c r="S55" s="22"/>
      <c r="X55" s="2" t="s">
        <v>51</v>
      </c>
      <c r="Y55" s="2" t="s">
        <v>44</v>
      </c>
      <c r="AA55" s="2" t="s">
        <v>26</v>
      </c>
      <c r="AB55" s="2">
        <v>5</v>
      </c>
      <c r="AC55" s="2" t="s">
        <v>61</v>
      </c>
      <c r="AD55" s="2" t="str">
        <f>"Seu "&amp;$T$49&amp;AE55</f>
        <v>Seu IMC está classificado como OBESIDADE, o que caracteriza excesso de peso para a altura e MAIOR RISCO a doenças associadas. É recomendado procurar o serviço de saúde da sua localidade para verificação e monitoramento de sua saúde.</v>
      </c>
      <c r="AE55" s="2" t="s">
        <v>56</v>
      </c>
    </row>
    <row r="56" spans="18:31" ht="12.75" hidden="1">
      <c r="R56" s="26"/>
      <c r="X56" s="2" t="s">
        <v>52</v>
      </c>
      <c r="Y56" s="2" t="s">
        <v>45</v>
      </c>
      <c r="AA56" s="2" t="s">
        <v>28</v>
      </c>
      <c r="AB56" s="2">
        <v>6</v>
      </c>
      <c r="AC56" s="2" t="s">
        <v>61</v>
      </c>
      <c r="AD56" s="2" t="str">
        <f>"Seu "&amp;$T$49&amp;AE56</f>
        <v>Seu IMC está classificado como OBESIDADE GRAVE, o que caracteriza excesso de peso para a altura e ALTO RISCO a doenças associadas. É recomendado, se ainda não o fez, procurar o serviço de saúde da sua localidade para verificação e monitoramento de sua saúde.</v>
      </c>
      <c r="AE56" s="2" t="s">
        <v>55</v>
      </c>
    </row>
    <row r="57" ht="12.75" hidden="1"/>
    <row r="58" spans="17:21" ht="12.75" hidden="1">
      <c r="Q58" s="2" t="s">
        <v>10</v>
      </c>
      <c r="R58" s="37" t="e">
        <f>F20/((F22)^2)</f>
        <v>#DIV/0!</v>
      </c>
      <c r="T58" s="2">
        <f>19*12</f>
        <v>228</v>
      </c>
      <c r="U58" s="2">
        <f>60*12</f>
        <v>720</v>
      </c>
    </row>
    <row r="59" ht="12.75" hidden="1"/>
    <row r="60" spans="17:18" ht="12.75" hidden="1">
      <c r="Q60" s="2" t="s">
        <v>11</v>
      </c>
      <c r="R60" s="37" t="e">
        <f>(((R58/T74)^S74)-1)/(U74*S74)</f>
        <v>#DIV/0!</v>
      </c>
    </row>
    <row r="61" ht="12.75" hidden="1"/>
    <row r="62" spans="17:21" ht="12.75" hidden="1">
      <c r="Q62" s="2" t="s">
        <v>12</v>
      </c>
      <c r="R62" s="37" t="e">
        <f>T74*((1+S74*U74*3)^(1/S74))</f>
        <v>#N/A</v>
      </c>
      <c r="T62" s="2" t="s">
        <v>15</v>
      </c>
      <c r="U62" s="37" t="e">
        <f>T74*((1+S74*U74*(-3))^(1/S74))</f>
        <v>#N/A</v>
      </c>
    </row>
    <row r="63" ht="12.75" hidden="1"/>
    <row r="64" spans="17:21" ht="12.75" hidden="1">
      <c r="Q64" s="2" t="s">
        <v>13</v>
      </c>
      <c r="R64" s="37" t="e">
        <f>T74*((1+S74*U74*2)^(1/S74))</f>
        <v>#N/A</v>
      </c>
      <c r="T64" s="2" t="s">
        <v>16</v>
      </c>
      <c r="U64" s="37" t="e">
        <f>T74*((1+S74*U74*(-2))^(1/S74))</f>
        <v>#N/A</v>
      </c>
    </row>
    <row r="65" ht="12.75" hidden="1"/>
    <row r="66" spans="17:21" ht="12.75" hidden="1">
      <c r="Q66" s="2" t="s">
        <v>14</v>
      </c>
      <c r="R66" s="37" t="e">
        <f>R62-R64</f>
        <v>#N/A</v>
      </c>
      <c r="T66" s="2" t="s">
        <v>17</v>
      </c>
      <c r="U66" s="37" t="e">
        <f>U64-U62</f>
        <v>#N/A</v>
      </c>
    </row>
    <row r="67" ht="12.75" hidden="1"/>
    <row r="68" spans="17:21" ht="12.75" hidden="1">
      <c r="Q68" s="2" t="s">
        <v>18</v>
      </c>
      <c r="R68" s="37" t="e">
        <f>3+((R58-R62)/R66)</f>
        <v>#DIV/0!</v>
      </c>
      <c r="T68" s="2" t="s">
        <v>19</v>
      </c>
      <c r="U68" s="37" t="e">
        <f>-3+((R58-U62)/U66)</f>
        <v>#DIV/0!</v>
      </c>
    </row>
    <row r="69" ht="12.75" hidden="1"/>
    <row r="70" ht="12.75" hidden="1"/>
    <row r="71" ht="12.75" hidden="1"/>
    <row r="72" spans="19:25" ht="12.75" hidden="1">
      <c r="S72" s="26">
        <v>4</v>
      </c>
      <c r="T72" s="26">
        <v>5</v>
      </c>
      <c r="U72" s="26">
        <v>6</v>
      </c>
      <c r="V72" s="26"/>
      <c r="W72" s="26"/>
      <c r="X72" s="26"/>
      <c r="Y72" s="26"/>
    </row>
    <row r="73" spans="19:25" ht="12.75" hidden="1">
      <c r="S73" s="26" t="s">
        <v>1</v>
      </c>
      <c r="T73" s="26" t="s">
        <v>2</v>
      </c>
      <c r="U73" s="26" t="s">
        <v>3</v>
      </c>
      <c r="V73" s="26"/>
      <c r="W73" s="38"/>
      <c r="X73" s="26"/>
      <c r="Y73" s="26"/>
    </row>
    <row r="74" spans="18:25" ht="12.75" hidden="1">
      <c r="R74" s="28">
        <f>R54-R75</f>
        <v>0.1889117043119768</v>
      </c>
      <c r="S74" s="38" t="e">
        <f>S75+((S76-S75)*$R74)</f>
        <v>#N/A</v>
      </c>
      <c r="T74" s="38" t="e">
        <f>T75+((T76-T75)*$R74)</f>
        <v>#N/A</v>
      </c>
      <c r="U74" s="38" t="e">
        <f>U75+((U76-U75)*$R74)</f>
        <v>#N/A</v>
      </c>
      <c r="V74" s="38"/>
      <c r="W74" s="38"/>
      <c r="X74" s="38"/>
      <c r="Y74" s="38"/>
    </row>
    <row r="75" spans="16:25" ht="12.75" hidden="1">
      <c r="P75" s="2" t="s">
        <v>9</v>
      </c>
      <c r="Q75" s="2" t="str">
        <f>R50&amp;R75</f>
        <v>M1340</v>
      </c>
      <c r="R75" s="39">
        <f>ROUNDDOWN(R54,0)</f>
        <v>1340</v>
      </c>
      <c r="S75" s="38" t="e">
        <f aca="true" t="shared" si="2" ref="S75:U76">VLOOKUP($Q75,$P$79:$U$414,S$72,FALSE)</f>
        <v>#N/A</v>
      </c>
      <c r="T75" s="38" t="e">
        <f t="shared" si="2"/>
        <v>#N/A</v>
      </c>
      <c r="U75" s="38" t="e">
        <f t="shared" si="2"/>
        <v>#N/A</v>
      </c>
      <c r="V75" s="38"/>
      <c r="W75" s="38"/>
      <c r="X75" s="38"/>
      <c r="Y75" s="38"/>
    </row>
    <row r="76" spans="16:21" ht="12.75" hidden="1">
      <c r="P76" s="2" t="s">
        <v>9</v>
      </c>
      <c r="Q76" s="2" t="str">
        <f>R50&amp;R76</f>
        <v>M1341</v>
      </c>
      <c r="R76" s="39">
        <f>ROUNDUP(R54,0)</f>
        <v>1341</v>
      </c>
      <c r="S76" s="38" t="e">
        <f t="shared" si="2"/>
        <v>#N/A</v>
      </c>
      <c r="T76" s="38" t="e">
        <f t="shared" si="2"/>
        <v>#N/A</v>
      </c>
      <c r="U76" s="38" t="e">
        <f t="shared" si="2"/>
        <v>#N/A</v>
      </c>
    </row>
    <row r="77" ht="12.75" hidden="1"/>
    <row r="78" spans="16:21" ht="12.75" hidden="1">
      <c r="P78" s="2" t="s">
        <v>6</v>
      </c>
      <c r="Q78" s="2" t="s">
        <v>4</v>
      </c>
      <c r="R78" s="2" t="s">
        <v>0</v>
      </c>
      <c r="S78" s="2" t="s">
        <v>1</v>
      </c>
      <c r="T78" s="2" t="s">
        <v>2</v>
      </c>
      <c r="U78" s="2" t="s">
        <v>3</v>
      </c>
    </row>
    <row r="79" spans="16:21" ht="12.75" hidden="1">
      <c r="P79" s="2" t="str">
        <f aca="true" t="shared" si="3" ref="P79:P142">Q79&amp;R79</f>
        <v>M61</v>
      </c>
      <c r="Q79" s="2" t="s">
        <v>2</v>
      </c>
      <c r="R79" s="2">
        <v>61</v>
      </c>
      <c r="S79" s="2">
        <v>-0.7387</v>
      </c>
      <c r="T79" s="2">
        <v>15.2641</v>
      </c>
      <c r="U79" s="2">
        <v>0.0839</v>
      </c>
    </row>
    <row r="80" spans="16:21" ht="12.75" hidden="1">
      <c r="P80" s="2" t="str">
        <f t="shared" si="3"/>
        <v>M62</v>
      </c>
      <c r="Q80" s="2" t="s">
        <v>2</v>
      </c>
      <c r="R80" s="2">
        <v>62</v>
      </c>
      <c r="S80" s="2">
        <v>-0.7621</v>
      </c>
      <c r="T80" s="2">
        <v>15.2616</v>
      </c>
      <c r="U80" s="2">
        <v>0.08414</v>
      </c>
    </row>
    <row r="81" spans="16:21" ht="12.75" hidden="1">
      <c r="P81" s="2" t="str">
        <f t="shared" si="3"/>
        <v>M63</v>
      </c>
      <c r="Q81" s="2" t="s">
        <v>2</v>
      </c>
      <c r="R81" s="2">
        <v>63</v>
      </c>
      <c r="S81" s="2">
        <v>-0.7856</v>
      </c>
      <c r="T81" s="2">
        <v>15.2604</v>
      </c>
      <c r="U81" s="2">
        <v>0.08439</v>
      </c>
    </row>
    <row r="82" spans="16:21" ht="12.75" hidden="1">
      <c r="P82" s="2" t="str">
        <f t="shared" si="3"/>
        <v>M64</v>
      </c>
      <c r="Q82" s="2" t="s">
        <v>2</v>
      </c>
      <c r="R82" s="2">
        <v>64</v>
      </c>
      <c r="S82" s="2">
        <v>-0.8089</v>
      </c>
      <c r="T82" s="2">
        <v>15.2605</v>
      </c>
      <c r="U82" s="2">
        <v>0.08464</v>
      </c>
    </row>
    <row r="83" spans="16:21" ht="12.75" hidden="1">
      <c r="P83" s="2" t="str">
        <f t="shared" si="3"/>
        <v>M65</v>
      </c>
      <c r="Q83" s="2" t="s">
        <v>2</v>
      </c>
      <c r="R83" s="2">
        <v>65</v>
      </c>
      <c r="S83" s="2">
        <v>-0.8322</v>
      </c>
      <c r="T83" s="2">
        <v>15.2619</v>
      </c>
      <c r="U83" s="2">
        <v>0.0849</v>
      </c>
    </row>
    <row r="84" spans="16:21" ht="12.75" hidden="1">
      <c r="P84" s="2" t="str">
        <f t="shared" si="3"/>
        <v>M66</v>
      </c>
      <c r="Q84" s="2" t="s">
        <v>2</v>
      </c>
      <c r="R84" s="2">
        <v>66</v>
      </c>
      <c r="S84" s="2">
        <v>-0.8554</v>
      </c>
      <c r="T84" s="2">
        <v>15.2645</v>
      </c>
      <c r="U84" s="2">
        <v>0.08516</v>
      </c>
    </row>
    <row r="85" spans="16:21" ht="12.75" hidden="1">
      <c r="P85" s="2" t="str">
        <f t="shared" si="3"/>
        <v>M67</v>
      </c>
      <c r="Q85" s="2" t="s">
        <v>2</v>
      </c>
      <c r="R85" s="2">
        <v>67</v>
      </c>
      <c r="S85" s="2">
        <v>-0.8785</v>
      </c>
      <c r="T85" s="2">
        <v>15.2684</v>
      </c>
      <c r="U85" s="2">
        <v>0.08543</v>
      </c>
    </row>
    <row r="86" spans="16:21" ht="12.75" hidden="1">
      <c r="P86" s="2" t="str">
        <f t="shared" si="3"/>
        <v>M68</v>
      </c>
      <c r="Q86" s="2" t="s">
        <v>2</v>
      </c>
      <c r="R86" s="2">
        <v>68</v>
      </c>
      <c r="S86" s="2">
        <v>-0.9015</v>
      </c>
      <c r="T86" s="2">
        <v>15.2737</v>
      </c>
      <c r="U86" s="2">
        <v>0.0857</v>
      </c>
    </row>
    <row r="87" spans="16:21" ht="12.75" hidden="1">
      <c r="P87" s="2" t="str">
        <f t="shared" si="3"/>
        <v>M69</v>
      </c>
      <c r="Q87" s="2" t="s">
        <v>2</v>
      </c>
      <c r="R87" s="2">
        <v>69</v>
      </c>
      <c r="S87" s="2">
        <v>-0.9243</v>
      </c>
      <c r="T87" s="2">
        <v>15.2801</v>
      </c>
      <c r="U87" s="2">
        <v>0.08597</v>
      </c>
    </row>
    <row r="88" spans="16:21" ht="12.75" hidden="1">
      <c r="P88" s="2" t="str">
        <f t="shared" si="3"/>
        <v>M70</v>
      </c>
      <c r="Q88" s="2" t="s">
        <v>2</v>
      </c>
      <c r="R88" s="2">
        <v>70</v>
      </c>
      <c r="S88" s="2">
        <v>-0.9471</v>
      </c>
      <c r="T88" s="2">
        <v>15.2877</v>
      </c>
      <c r="U88" s="2">
        <v>0.08625</v>
      </c>
    </row>
    <row r="89" spans="16:21" ht="12.75" hidden="1">
      <c r="P89" s="2" t="str">
        <f t="shared" si="3"/>
        <v>M71</v>
      </c>
      <c r="Q89" s="2" t="s">
        <v>2</v>
      </c>
      <c r="R89" s="2">
        <v>71</v>
      </c>
      <c r="S89" s="2">
        <v>-0.9697</v>
      </c>
      <c r="T89" s="2">
        <v>15.2965</v>
      </c>
      <c r="U89" s="2">
        <v>0.08653</v>
      </c>
    </row>
    <row r="90" spans="16:21" ht="12.75" hidden="1">
      <c r="P90" s="2" t="str">
        <f t="shared" si="3"/>
        <v>M72</v>
      </c>
      <c r="Q90" s="2" t="s">
        <v>2</v>
      </c>
      <c r="R90" s="2">
        <v>72</v>
      </c>
      <c r="S90" s="2">
        <v>-0.9921</v>
      </c>
      <c r="T90" s="2">
        <v>15.3062</v>
      </c>
      <c r="U90" s="2">
        <v>0.08682</v>
      </c>
    </row>
    <row r="91" spans="16:21" ht="12.75" hidden="1">
      <c r="P91" s="2" t="str">
        <f t="shared" si="3"/>
        <v>M73</v>
      </c>
      <c r="Q91" s="2" t="s">
        <v>2</v>
      </c>
      <c r="R91" s="2">
        <v>73</v>
      </c>
      <c r="S91" s="2">
        <v>-1.0144</v>
      </c>
      <c r="T91" s="2">
        <v>15.3169</v>
      </c>
      <c r="U91" s="2">
        <v>0.08711</v>
      </c>
    </row>
    <row r="92" spans="16:21" ht="12.75" hidden="1">
      <c r="P92" s="2" t="str">
        <f t="shared" si="3"/>
        <v>M74</v>
      </c>
      <c r="Q92" s="2" t="s">
        <v>2</v>
      </c>
      <c r="R92" s="2">
        <v>74</v>
      </c>
      <c r="S92" s="2">
        <v>-1.0365</v>
      </c>
      <c r="T92" s="2">
        <v>15.3285</v>
      </c>
      <c r="U92" s="2">
        <v>0.08741</v>
      </c>
    </row>
    <row r="93" spans="16:21" ht="12.75" hidden="1">
      <c r="P93" s="2" t="str">
        <f t="shared" si="3"/>
        <v>M75</v>
      </c>
      <c r="Q93" s="2" t="s">
        <v>2</v>
      </c>
      <c r="R93" s="2">
        <v>75</v>
      </c>
      <c r="S93" s="2">
        <v>-1.0584</v>
      </c>
      <c r="T93" s="2">
        <v>15.3408</v>
      </c>
      <c r="U93" s="2">
        <v>0.08771</v>
      </c>
    </row>
    <row r="94" spans="16:21" ht="12.75" hidden="1">
      <c r="P94" s="2" t="str">
        <f t="shared" si="3"/>
        <v>M76</v>
      </c>
      <c r="Q94" s="2" t="s">
        <v>2</v>
      </c>
      <c r="R94" s="2">
        <v>76</v>
      </c>
      <c r="S94" s="2">
        <v>-1.0801</v>
      </c>
      <c r="T94" s="2">
        <v>15.354</v>
      </c>
      <c r="U94" s="2">
        <v>0.08802</v>
      </c>
    </row>
    <row r="95" spans="16:21" ht="12.75" hidden="1">
      <c r="P95" s="2" t="str">
        <f t="shared" si="3"/>
        <v>M77</v>
      </c>
      <c r="Q95" s="2" t="s">
        <v>2</v>
      </c>
      <c r="R95" s="2">
        <v>77</v>
      </c>
      <c r="S95" s="2">
        <v>-1.1017</v>
      </c>
      <c r="T95" s="2">
        <v>15.3679</v>
      </c>
      <c r="U95" s="2">
        <v>0.08833</v>
      </c>
    </row>
    <row r="96" spans="16:21" ht="12.75" hidden="1">
      <c r="P96" s="2" t="str">
        <f t="shared" si="3"/>
        <v>M78</v>
      </c>
      <c r="Q96" s="2" t="s">
        <v>2</v>
      </c>
      <c r="R96" s="2">
        <v>78</v>
      </c>
      <c r="S96" s="2">
        <v>-1.123</v>
      </c>
      <c r="T96" s="2">
        <v>15.3825</v>
      </c>
      <c r="U96" s="2">
        <v>0.08865</v>
      </c>
    </row>
    <row r="97" spans="16:21" ht="12.75" hidden="1">
      <c r="P97" s="2" t="str">
        <f t="shared" si="3"/>
        <v>M79</v>
      </c>
      <c r="Q97" s="2" t="s">
        <v>2</v>
      </c>
      <c r="R97" s="2">
        <v>79</v>
      </c>
      <c r="S97" s="2">
        <v>-1.1441</v>
      </c>
      <c r="T97" s="2">
        <v>15.3978</v>
      </c>
      <c r="U97" s="2">
        <v>0.08898</v>
      </c>
    </row>
    <row r="98" spans="16:21" ht="12.75" hidden="1">
      <c r="P98" s="2" t="str">
        <f t="shared" si="3"/>
        <v>M80</v>
      </c>
      <c r="Q98" s="2" t="s">
        <v>2</v>
      </c>
      <c r="R98" s="2">
        <v>80</v>
      </c>
      <c r="S98" s="2">
        <v>-1.1649</v>
      </c>
      <c r="T98" s="2">
        <v>15.4137</v>
      </c>
      <c r="U98" s="2">
        <v>0.08931</v>
      </c>
    </row>
    <row r="99" spans="16:21" ht="12.75" hidden="1">
      <c r="P99" s="2" t="str">
        <f t="shared" si="3"/>
        <v>M81</v>
      </c>
      <c r="Q99" s="2" t="s">
        <v>2</v>
      </c>
      <c r="R99" s="2">
        <v>81</v>
      </c>
      <c r="S99" s="2">
        <v>-1.1856</v>
      </c>
      <c r="T99" s="2">
        <v>15.4302</v>
      </c>
      <c r="U99" s="2">
        <v>0.08964</v>
      </c>
    </row>
    <row r="100" spans="16:21" ht="12.75" hidden="1">
      <c r="P100" s="2" t="str">
        <f t="shared" si="3"/>
        <v>M82</v>
      </c>
      <c r="Q100" s="2" t="s">
        <v>2</v>
      </c>
      <c r="R100" s="2">
        <v>82</v>
      </c>
      <c r="S100" s="2">
        <v>-1.206</v>
      </c>
      <c r="T100" s="2">
        <v>15.4473</v>
      </c>
      <c r="U100" s="2">
        <v>0.08998</v>
      </c>
    </row>
    <row r="101" spans="16:21" ht="12.75" hidden="1">
      <c r="P101" s="2" t="str">
        <f t="shared" si="3"/>
        <v>M83</v>
      </c>
      <c r="Q101" s="2" t="s">
        <v>2</v>
      </c>
      <c r="R101" s="2">
        <v>83</v>
      </c>
      <c r="S101" s="2">
        <v>-1.2261</v>
      </c>
      <c r="T101" s="2">
        <v>15.465</v>
      </c>
      <c r="U101" s="2">
        <v>0.09033</v>
      </c>
    </row>
    <row r="102" spans="16:21" ht="12.75" hidden="1">
      <c r="P102" s="2" t="str">
        <f t="shared" si="3"/>
        <v>M84</v>
      </c>
      <c r="Q102" s="2" t="s">
        <v>2</v>
      </c>
      <c r="R102" s="2">
        <v>84</v>
      </c>
      <c r="S102" s="2">
        <v>-1.246</v>
      </c>
      <c r="T102" s="2">
        <v>15.4832</v>
      </c>
      <c r="U102" s="2">
        <v>0.09068</v>
      </c>
    </row>
    <row r="103" spans="16:21" ht="12.75" hidden="1">
      <c r="P103" s="2" t="str">
        <f t="shared" si="3"/>
        <v>M85</v>
      </c>
      <c r="Q103" s="2" t="s">
        <v>2</v>
      </c>
      <c r="R103" s="2">
        <v>85</v>
      </c>
      <c r="S103" s="2">
        <v>-1.2656</v>
      </c>
      <c r="T103" s="2">
        <v>15.5019</v>
      </c>
      <c r="U103" s="2">
        <v>0.09103</v>
      </c>
    </row>
    <row r="104" spans="16:21" ht="12.75" hidden="1">
      <c r="P104" s="2" t="str">
        <f t="shared" si="3"/>
        <v>M86</v>
      </c>
      <c r="Q104" s="2" t="s">
        <v>2</v>
      </c>
      <c r="R104" s="2">
        <v>86</v>
      </c>
      <c r="S104" s="2">
        <v>-1.2849</v>
      </c>
      <c r="T104" s="2">
        <v>15.521</v>
      </c>
      <c r="U104" s="2">
        <v>0.09139</v>
      </c>
    </row>
    <row r="105" spans="16:21" ht="12.75" hidden="1">
      <c r="P105" s="2" t="str">
        <f t="shared" si="3"/>
        <v>M87</v>
      </c>
      <c r="Q105" s="2" t="s">
        <v>2</v>
      </c>
      <c r="R105" s="2">
        <v>87</v>
      </c>
      <c r="S105" s="2">
        <v>-1.304</v>
      </c>
      <c r="T105" s="2">
        <v>15.5407</v>
      </c>
      <c r="U105" s="2">
        <v>0.09176</v>
      </c>
    </row>
    <row r="106" spans="16:21" ht="12.75" hidden="1">
      <c r="P106" s="2" t="str">
        <f t="shared" si="3"/>
        <v>M88</v>
      </c>
      <c r="Q106" s="2" t="s">
        <v>2</v>
      </c>
      <c r="R106" s="2">
        <v>88</v>
      </c>
      <c r="S106" s="2">
        <v>-1.3228</v>
      </c>
      <c r="T106" s="2">
        <v>15.5608</v>
      </c>
      <c r="U106" s="2">
        <v>0.09213</v>
      </c>
    </row>
    <row r="107" spans="16:21" ht="12.75" hidden="1">
      <c r="P107" s="2" t="str">
        <f t="shared" si="3"/>
        <v>M89</v>
      </c>
      <c r="Q107" s="2" t="s">
        <v>2</v>
      </c>
      <c r="R107" s="2">
        <v>89</v>
      </c>
      <c r="S107" s="2">
        <v>-1.3414</v>
      </c>
      <c r="T107" s="2">
        <v>15.5814</v>
      </c>
      <c r="U107" s="2">
        <v>0.09251</v>
      </c>
    </row>
    <row r="108" spans="16:21" ht="12.75" hidden="1">
      <c r="P108" s="2" t="str">
        <f t="shared" si="3"/>
        <v>M90</v>
      </c>
      <c r="Q108" s="2" t="s">
        <v>2</v>
      </c>
      <c r="R108" s="2">
        <v>90</v>
      </c>
      <c r="S108" s="2">
        <v>-1.3596</v>
      </c>
      <c r="T108" s="2">
        <v>15.6023</v>
      </c>
      <c r="U108" s="2">
        <v>0.09289</v>
      </c>
    </row>
    <row r="109" spans="16:21" ht="12.75" hidden="1">
      <c r="P109" s="2" t="str">
        <f t="shared" si="3"/>
        <v>M91</v>
      </c>
      <c r="Q109" s="2" t="s">
        <v>2</v>
      </c>
      <c r="R109" s="2">
        <v>91</v>
      </c>
      <c r="S109" s="2">
        <v>-1.3776</v>
      </c>
      <c r="T109" s="2">
        <v>15.6237</v>
      </c>
      <c r="U109" s="2">
        <v>0.09327</v>
      </c>
    </row>
    <row r="110" spans="16:21" ht="12.75" hidden="1">
      <c r="P110" s="2" t="str">
        <f t="shared" si="3"/>
        <v>M92</v>
      </c>
      <c r="Q110" s="2" t="s">
        <v>2</v>
      </c>
      <c r="R110" s="2">
        <v>92</v>
      </c>
      <c r="S110" s="2">
        <v>-1.3953</v>
      </c>
      <c r="T110" s="2">
        <v>15.6455</v>
      </c>
      <c r="U110" s="2">
        <v>0.09366</v>
      </c>
    </row>
    <row r="111" spans="16:21" ht="12.75" hidden="1">
      <c r="P111" s="2" t="str">
        <f t="shared" si="3"/>
        <v>M93</v>
      </c>
      <c r="Q111" s="2" t="s">
        <v>2</v>
      </c>
      <c r="R111" s="2">
        <v>93</v>
      </c>
      <c r="S111" s="2">
        <v>-1.4126</v>
      </c>
      <c r="T111" s="2">
        <v>15.6677</v>
      </c>
      <c r="U111" s="2">
        <v>0.09406</v>
      </c>
    </row>
    <row r="112" spans="16:21" ht="12.75" hidden="1">
      <c r="P112" s="2" t="str">
        <f t="shared" si="3"/>
        <v>M94</v>
      </c>
      <c r="Q112" s="2" t="s">
        <v>2</v>
      </c>
      <c r="R112" s="2">
        <v>94</v>
      </c>
      <c r="S112" s="2">
        <v>-1.4297</v>
      </c>
      <c r="T112" s="2">
        <v>15.6903</v>
      </c>
      <c r="U112" s="2">
        <v>0.09445</v>
      </c>
    </row>
    <row r="113" spans="16:21" ht="12.75" hidden="1">
      <c r="P113" s="2" t="str">
        <f t="shared" si="3"/>
        <v>M95</v>
      </c>
      <c r="Q113" s="2" t="s">
        <v>2</v>
      </c>
      <c r="R113" s="2">
        <v>95</v>
      </c>
      <c r="S113" s="2">
        <v>-1.4464</v>
      </c>
      <c r="T113" s="2">
        <v>15.7133</v>
      </c>
      <c r="U113" s="2">
        <v>0.09486</v>
      </c>
    </row>
    <row r="114" spans="16:21" ht="12.75" hidden="1">
      <c r="P114" s="2" t="str">
        <f t="shared" si="3"/>
        <v>M96</v>
      </c>
      <c r="Q114" s="2" t="s">
        <v>2</v>
      </c>
      <c r="R114" s="2">
        <v>96</v>
      </c>
      <c r="S114" s="2">
        <v>-1.4629</v>
      </c>
      <c r="T114" s="2">
        <v>15.7368</v>
      </c>
      <c r="U114" s="2">
        <v>0.09526</v>
      </c>
    </row>
    <row r="115" spans="16:21" ht="12.75" hidden="1">
      <c r="P115" s="2" t="str">
        <f t="shared" si="3"/>
        <v>M97</v>
      </c>
      <c r="Q115" s="2" t="s">
        <v>2</v>
      </c>
      <c r="R115" s="2">
        <v>97</v>
      </c>
      <c r="S115" s="2">
        <v>-1.479</v>
      </c>
      <c r="T115" s="2">
        <v>15.7606</v>
      </c>
      <c r="U115" s="2">
        <v>0.09567</v>
      </c>
    </row>
    <row r="116" spans="16:21" ht="12.75" hidden="1">
      <c r="P116" s="2" t="str">
        <f t="shared" si="3"/>
        <v>M98</v>
      </c>
      <c r="Q116" s="2" t="s">
        <v>2</v>
      </c>
      <c r="R116" s="2">
        <v>98</v>
      </c>
      <c r="S116" s="2">
        <v>-1.4947</v>
      </c>
      <c r="T116" s="2">
        <v>15.7848</v>
      </c>
      <c r="U116" s="2">
        <v>0.09609</v>
      </c>
    </row>
    <row r="117" spans="16:21" ht="12.75" hidden="1">
      <c r="P117" s="2" t="str">
        <f t="shared" si="3"/>
        <v>M99</v>
      </c>
      <c r="Q117" s="2" t="s">
        <v>2</v>
      </c>
      <c r="R117" s="2">
        <v>99</v>
      </c>
      <c r="S117" s="2">
        <v>-1.5101</v>
      </c>
      <c r="T117" s="2">
        <v>15.8094</v>
      </c>
      <c r="U117" s="2">
        <v>0.09651</v>
      </c>
    </row>
    <row r="118" spans="16:21" ht="12.75" hidden="1">
      <c r="P118" s="2" t="str">
        <f t="shared" si="3"/>
        <v>M100</v>
      </c>
      <c r="Q118" s="2" t="s">
        <v>2</v>
      </c>
      <c r="R118" s="2">
        <v>100</v>
      </c>
      <c r="S118" s="2">
        <v>-1.5252</v>
      </c>
      <c r="T118" s="2">
        <v>15.8344</v>
      </c>
      <c r="U118" s="2">
        <v>0.09693</v>
      </c>
    </row>
    <row r="119" spans="16:21" ht="12.75" hidden="1">
      <c r="P119" s="2" t="str">
        <f t="shared" si="3"/>
        <v>M101</v>
      </c>
      <c r="Q119" s="2" t="s">
        <v>2</v>
      </c>
      <c r="R119" s="2">
        <v>101</v>
      </c>
      <c r="S119" s="2">
        <v>-1.5399</v>
      </c>
      <c r="T119" s="2">
        <v>15.8597</v>
      </c>
      <c r="U119" s="2">
        <v>0.09735</v>
      </c>
    </row>
    <row r="120" spans="16:21" ht="12.75" hidden="1">
      <c r="P120" s="2" t="str">
        <f t="shared" si="3"/>
        <v>M102</v>
      </c>
      <c r="Q120" s="2" t="s">
        <v>2</v>
      </c>
      <c r="R120" s="2">
        <v>102</v>
      </c>
      <c r="S120" s="2">
        <v>-1.5542</v>
      </c>
      <c r="T120" s="2">
        <v>15.8855</v>
      </c>
      <c r="U120" s="2">
        <v>0.09778</v>
      </c>
    </row>
    <row r="121" spans="16:21" ht="12.75" hidden="1">
      <c r="P121" s="2" t="str">
        <f t="shared" si="3"/>
        <v>M103</v>
      </c>
      <c r="Q121" s="2" t="s">
        <v>2</v>
      </c>
      <c r="R121" s="2">
        <v>103</v>
      </c>
      <c r="S121" s="2">
        <v>-1.5681</v>
      </c>
      <c r="T121" s="2">
        <v>15.9116</v>
      </c>
      <c r="U121" s="2">
        <v>0.09821</v>
      </c>
    </row>
    <row r="122" spans="16:21" ht="12.75" hidden="1">
      <c r="P122" s="2" t="str">
        <f t="shared" si="3"/>
        <v>M104</v>
      </c>
      <c r="Q122" s="2" t="s">
        <v>2</v>
      </c>
      <c r="R122" s="2">
        <v>104</v>
      </c>
      <c r="S122" s="2">
        <v>-1.5817</v>
      </c>
      <c r="T122" s="2">
        <v>15.9381</v>
      </c>
      <c r="U122" s="2">
        <v>0.09864</v>
      </c>
    </row>
    <row r="123" spans="16:21" ht="12.75" hidden="1">
      <c r="P123" s="2" t="str">
        <f t="shared" si="3"/>
        <v>M105</v>
      </c>
      <c r="Q123" s="2" t="s">
        <v>2</v>
      </c>
      <c r="R123" s="2">
        <v>105</v>
      </c>
      <c r="S123" s="2">
        <v>-1.5948</v>
      </c>
      <c r="T123" s="2">
        <v>15.9651</v>
      </c>
      <c r="U123" s="2">
        <v>0.09907</v>
      </c>
    </row>
    <row r="124" spans="16:21" ht="12.75" hidden="1">
      <c r="P124" s="2" t="str">
        <f t="shared" si="3"/>
        <v>M106</v>
      </c>
      <c r="Q124" s="2" t="s">
        <v>2</v>
      </c>
      <c r="R124" s="2">
        <v>106</v>
      </c>
      <c r="S124" s="2">
        <v>-1.6076</v>
      </c>
      <c r="T124" s="2">
        <v>15.9925</v>
      </c>
      <c r="U124" s="2">
        <v>0.09951</v>
      </c>
    </row>
    <row r="125" spans="16:21" ht="12.75" hidden="1">
      <c r="P125" s="2" t="str">
        <f t="shared" si="3"/>
        <v>M107</v>
      </c>
      <c r="Q125" s="2" t="s">
        <v>2</v>
      </c>
      <c r="R125" s="2">
        <v>107</v>
      </c>
      <c r="S125" s="2">
        <v>-1.6199</v>
      </c>
      <c r="T125" s="2">
        <v>16.0205</v>
      </c>
      <c r="U125" s="2">
        <v>0.09994</v>
      </c>
    </row>
    <row r="126" spans="16:21" ht="12.75" hidden="1">
      <c r="P126" s="2" t="str">
        <f t="shared" si="3"/>
        <v>M108</v>
      </c>
      <c r="Q126" s="2" t="s">
        <v>2</v>
      </c>
      <c r="R126" s="2">
        <v>108</v>
      </c>
      <c r="S126" s="2">
        <v>-1.6318</v>
      </c>
      <c r="T126" s="2">
        <v>16.049</v>
      </c>
      <c r="U126" s="2">
        <v>0.10038</v>
      </c>
    </row>
    <row r="127" spans="16:21" ht="12.75" hidden="1">
      <c r="P127" s="2" t="str">
        <f t="shared" si="3"/>
        <v>M109</v>
      </c>
      <c r="Q127" s="2" t="s">
        <v>2</v>
      </c>
      <c r="R127" s="2">
        <v>109</v>
      </c>
      <c r="S127" s="2">
        <v>-1.6433</v>
      </c>
      <c r="T127" s="2">
        <v>16.0781</v>
      </c>
      <c r="U127" s="2">
        <v>0.10082</v>
      </c>
    </row>
    <row r="128" spans="16:21" ht="12.75" hidden="1">
      <c r="P128" s="2" t="str">
        <f t="shared" si="3"/>
        <v>M110</v>
      </c>
      <c r="Q128" s="2" t="s">
        <v>2</v>
      </c>
      <c r="R128" s="2">
        <v>110</v>
      </c>
      <c r="S128" s="2">
        <v>-1.6544</v>
      </c>
      <c r="T128" s="2">
        <v>16.1078</v>
      </c>
      <c r="U128" s="2">
        <v>0.10126</v>
      </c>
    </row>
    <row r="129" spans="16:21" ht="12.75" hidden="1">
      <c r="P129" s="2" t="str">
        <f t="shared" si="3"/>
        <v>M111</v>
      </c>
      <c r="Q129" s="2" t="s">
        <v>2</v>
      </c>
      <c r="R129" s="2">
        <v>111</v>
      </c>
      <c r="S129" s="2">
        <v>-1.6651</v>
      </c>
      <c r="T129" s="2">
        <v>16.1381</v>
      </c>
      <c r="U129" s="2">
        <v>0.1017</v>
      </c>
    </row>
    <row r="130" spans="16:21" ht="12.75" hidden="1">
      <c r="P130" s="2" t="str">
        <f t="shared" si="3"/>
        <v>M112</v>
      </c>
      <c r="Q130" s="2" t="s">
        <v>2</v>
      </c>
      <c r="R130" s="2">
        <v>112</v>
      </c>
      <c r="S130" s="2">
        <v>-1.6753</v>
      </c>
      <c r="T130" s="2">
        <v>16.1692</v>
      </c>
      <c r="U130" s="2">
        <v>0.10214</v>
      </c>
    </row>
    <row r="131" spans="16:21" ht="12.75" hidden="1">
      <c r="P131" s="2" t="str">
        <f t="shared" si="3"/>
        <v>M113</v>
      </c>
      <c r="Q131" s="2" t="s">
        <v>2</v>
      </c>
      <c r="R131" s="2">
        <v>113</v>
      </c>
      <c r="S131" s="2">
        <v>-1.6851</v>
      </c>
      <c r="T131" s="2">
        <v>16.2009</v>
      </c>
      <c r="U131" s="2">
        <v>0.10259</v>
      </c>
    </row>
    <row r="132" spans="16:21" ht="12.75" hidden="1">
      <c r="P132" s="2" t="str">
        <f t="shared" si="3"/>
        <v>M114</v>
      </c>
      <c r="Q132" s="2" t="s">
        <v>2</v>
      </c>
      <c r="R132" s="2">
        <v>114</v>
      </c>
      <c r="S132" s="2">
        <v>-1.6944</v>
      </c>
      <c r="T132" s="2">
        <v>16.2333</v>
      </c>
      <c r="U132" s="2">
        <v>0.10303</v>
      </c>
    </row>
    <row r="133" spans="16:21" ht="12.75" hidden="1">
      <c r="P133" s="2" t="str">
        <f t="shared" si="3"/>
        <v>M115</v>
      </c>
      <c r="Q133" s="2" t="s">
        <v>2</v>
      </c>
      <c r="R133" s="2">
        <v>115</v>
      </c>
      <c r="S133" s="2">
        <v>-1.7032</v>
      </c>
      <c r="T133" s="2">
        <v>16.2665</v>
      </c>
      <c r="U133" s="2">
        <v>0.10347</v>
      </c>
    </row>
    <row r="134" spans="16:21" ht="12.75" hidden="1">
      <c r="P134" s="2" t="str">
        <f t="shared" si="3"/>
        <v>M116</v>
      </c>
      <c r="Q134" s="2" t="s">
        <v>2</v>
      </c>
      <c r="R134" s="2">
        <v>116</v>
      </c>
      <c r="S134" s="2">
        <v>-1.7116</v>
      </c>
      <c r="T134" s="2">
        <v>16.3004</v>
      </c>
      <c r="U134" s="2">
        <v>0.10391</v>
      </c>
    </row>
    <row r="135" spans="16:21" ht="12.75" hidden="1">
      <c r="P135" s="2" t="str">
        <f t="shared" si="3"/>
        <v>M117</v>
      </c>
      <c r="Q135" s="2" t="s">
        <v>2</v>
      </c>
      <c r="R135" s="2">
        <v>117</v>
      </c>
      <c r="S135" s="2">
        <v>-1.7196</v>
      </c>
      <c r="T135" s="2">
        <v>16.3351</v>
      </c>
      <c r="U135" s="2">
        <v>0.10435</v>
      </c>
    </row>
    <row r="136" spans="16:21" ht="12.75" hidden="1">
      <c r="P136" s="2" t="str">
        <f t="shared" si="3"/>
        <v>M118</v>
      </c>
      <c r="Q136" s="2" t="s">
        <v>2</v>
      </c>
      <c r="R136" s="2">
        <v>118</v>
      </c>
      <c r="S136" s="2">
        <v>-1.7271</v>
      </c>
      <c r="T136" s="2">
        <v>16.3704</v>
      </c>
      <c r="U136" s="2">
        <v>0.10478</v>
      </c>
    </row>
    <row r="137" spans="16:21" ht="12.75" hidden="1">
      <c r="P137" s="2" t="str">
        <f t="shared" si="3"/>
        <v>M119</v>
      </c>
      <c r="Q137" s="2" t="s">
        <v>2</v>
      </c>
      <c r="R137" s="2">
        <v>119</v>
      </c>
      <c r="S137" s="2">
        <v>-1.7341</v>
      </c>
      <c r="T137" s="2">
        <v>16.4065</v>
      </c>
      <c r="U137" s="2">
        <v>0.10522</v>
      </c>
    </row>
    <row r="138" spans="16:21" ht="12.75" hidden="1">
      <c r="P138" s="2" t="str">
        <f t="shared" si="3"/>
        <v>M120</v>
      </c>
      <c r="Q138" s="2" t="s">
        <v>2</v>
      </c>
      <c r="R138" s="2">
        <v>120</v>
      </c>
      <c r="S138" s="2">
        <v>-1.7407</v>
      </c>
      <c r="T138" s="2">
        <v>16.4433</v>
      </c>
      <c r="U138" s="2">
        <v>0.10566</v>
      </c>
    </row>
    <row r="139" spans="16:21" ht="12.75" hidden="1">
      <c r="P139" s="2" t="str">
        <f t="shared" si="3"/>
        <v>M121</v>
      </c>
      <c r="Q139" s="2" t="s">
        <v>2</v>
      </c>
      <c r="R139" s="2">
        <v>121</v>
      </c>
      <c r="S139" s="2">
        <v>-1.7468</v>
      </c>
      <c r="T139" s="2">
        <v>16.4807</v>
      </c>
      <c r="U139" s="2">
        <v>0.10609</v>
      </c>
    </row>
    <row r="140" spans="16:21" ht="12.75" hidden="1">
      <c r="P140" s="2" t="str">
        <f t="shared" si="3"/>
        <v>M122</v>
      </c>
      <c r="Q140" s="2" t="s">
        <v>2</v>
      </c>
      <c r="R140" s="2">
        <v>122</v>
      </c>
      <c r="S140" s="2">
        <v>-1.7525</v>
      </c>
      <c r="T140" s="2">
        <v>16.5189</v>
      </c>
      <c r="U140" s="2">
        <v>0.10652</v>
      </c>
    </row>
    <row r="141" spans="16:21" ht="12.75" hidden="1">
      <c r="P141" s="2" t="str">
        <f t="shared" si="3"/>
        <v>M123</v>
      </c>
      <c r="Q141" s="2" t="s">
        <v>2</v>
      </c>
      <c r="R141" s="2">
        <v>123</v>
      </c>
      <c r="S141" s="2">
        <v>-1.7578</v>
      </c>
      <c r="T141" s="2">
        <v>16.5578</v>
      </c>
      <c r="U141" s="2">
        <v>0.10695</v>
      </c>
    </row>
    <row r="142" spans="16:21" ht="12.75" hidden="1">
      <c r="P142" s="2" t="str">
        <f t="shared" si="3"/>
        <v>M124</v>
      </c>
      <c r="Q142" s="2" t="s">
        <v>2</v>
      </c>
      <c r="R142" s="2">
        <v>124</v>
      </c>
      <c r="S142" s="2">
        <v>-1.7626</v>
      </c>
      <c r="T142" s="2">
        <v>16.5974</v>
      </c>
      <c r="U142" s="2">
        <v>0.10738</v>
      </c>
    </row>
    <row r="143" spans="16:21" ht="12.75" hidden="1">
      <c r="P143" s="2" t="str">
        <f aca="true" t="shared" si="4" ref="P143:P206">Q143&amp;R143</f>
        <v>M125</v>
      </c>
      <c r="Q143" s="2" t="s">
        <v>2</v>
      </c>
      <c r="R143" s="2">
        <v>125</v>
      </c>
      <c r="S143" s="2">
        <v>-1.767</v>
      </c>
      <c r="T143" s="2">
        <v>16.6376</v>
      </c>
      <c r="U143" s="2">
        <v>0.1078</v>
      </c>
    </row>
    <row r="144" spans="16:21" ht="12.75" hidden="1">
      <c r="P144" s="2" t="str">
        <f t="shared" si="4"/>
        <v>M126</v>
      </c>
      <c r="Q144" s="2" t="s">
        <v>2</v>
      </c>
      <c r="R144" s="2">
        <v>126</v>
      </c>
      <c r="S144" s="2">
        <v>-1.771</v>
      </c>
      <c r="T144" s="2">
        <v>16.6786</v>
      </c>
      <c r="U144" s="2">
        <v>0.10823</v>
      </c>
    </row>
    <row r="145" spans="16:21" ht="12.75" hidden="1">
      <c r="P145" s="2" t="str">
        <f t="shared" si="4"/>
        <v>M127</v>
      </c>
      <c r="Q145" s="2" t="s">
        <v>2</v>
      </c>
      <c r="R145" s="2">
        <v>127</v>
      </c>
      <c r="S145" s="2">
        <v>-1.7745</v>
      </c>
      <c r="T145" s="2">
        <v>16.7203</v>
      </c>
      <c r="U145" s="2">
        <v>0.10865</v>
      </c>
    </row>
    <row r="146" spans="16:21" ht="12.75" hidden="1">
      <c r="P146" s="2" t="str">
        <f t="shared" si="4"/>
        <v>M128</v>
      </c>
      <c r="Q146" s="2" t="s">
        <v>2</v>
      </c>
      <c r="R146" s="2">
        <v>128</v>
      </c>
      <c r="S146" s="2">
        <v>-1.7777</v>
      </c>
      <c r="T146" s="2">
        <v>16.7628</v>
      </c>
      <c r="U146" s="2">
        <v>0.10906</v>
      </c>
    </row>
    <row r="147" spans="16:21" ht="12.75" hidden="1">
      <c r="P147" s="2" t="str">
        <f t="shared" si="4"/>
        <v>M129</v>
      </c>
      <c r="Q147" s="2" t="s">
        <v>2</v>
      </c>
      <c r="R147" s="2">
        <v>129</v>
      </c>
      <c r="S147" s="2">
        <v>-1.7804</v>
      </c>
      <c r="T147" s="2">
        <v>16.8059</v>
      </c>
      <c r="U147" s="2">
        <v>0.10948</v>
      </c>
    </row>
    <row r="148" spans="16:21" ht="12.75" hidden="1">
      <c r="P148" s="2" t="str">
        <f t="shared" si="4"/>
        <v>M130</v>
      </c>
      <c r="Q148" s="2" t="s">
        <v>2</v>
      </c>
      <c r="R148" s="2">
        <v>130</v>
      </c>
      <c r="S148" s="2">
        <v>-1.7828</v>
      </c>
      <c r="T148" s="2">
        <v>16.8497</v>
      </c>
      <c r="U148" s="2">
        <v>0.10989</v>
      </c>
    </row>
    <row r="149" spans="16:21" ht="12.75" hidden="1">
      <c r="P149" s="2" t="str">
        <f t="shared" si="4"/>
        <v>M131</v>
      </c>
      <c r="Q149" s="2" t="s">
        <v>2</v>
      </c>
      <c r="R149" s="2">
        <v>131</v>
      </c>
      <c r="S149" s="2">
        <v>-1.7847</v>
      </c>
      <c r="T149" s="2">
        <v>16.8941</v>
      </c>
      <c r="U149" s="2">
        <v>0.1103</v>
      </c>
    </row>
    <row r="150" spans="16:21" ht="12.75" hidden="1">
      <c r="P150" s="2" t="str">
        <f t="shared" si="4"/>
        <v>M132</v>
      </c>
      <c r="Q150" s="2" t="s">
        <v>2</v>
      </c>
      <c r="R150" s="2">
        <v>132</v>
      </c>
      <c r="S150" s="2">
        <v>-1.7862</v>
      </c>
      <c r="T150" s="2">
        <v>16.9392</v>
      </c>
      <c r="U150" s="2">
        <v>0.1107</v>
      </c>
    </row>
    <row r="151" spans="16:21" ht="12.75" hidden="1">
      <c r="P151" s="2" t="str">
        <f t="shared" si="4"/>
        <v>M133</v>
      </c>
      <c r="Q151" s="2" t="s">
        <v>2</v>
      </c>
      <c r="R151" s="2">
        <v>133</v>
      </c>
      <c r="S151" s="2">
        <v>-1.7873</v>
      </c>
      <c r="T151" s="2">
        <v>16.985</v>
      </c>
      <c r="U151" s="2">
        <v>0.1111</v>
      </c>
    </row>
    <row r="152" spans="16:21" ht="12.75" hidden="1">
      <c r="P152" s="2" t="str">
        <f t="shared" si="4"/>
        <v>M134</v>
      </c>
      <c r="Q152" s="2" t="s">
        <v>2</v>
      </c>
      <c r="R152" s="2">
        <v>134</v>
      </c>
      <c r="S152" s="2">
        <v>-1.7881</v>
      </c>
      <c r="T152" s="2">
        <v>17.0314</v>
      </c>
      <c r="U152" s="2">
        <v>0.1115</v>
      </c>
    </row>
    <row r="153" spans="16:21" ht="12.75" hidden="1">
      <c r="P153" s="2" t="str">
        <f t="shared" si="4"/>
        <v>M135</v>
      </c>
      <c r="Q153" s="2" t="s">
        <v>2</v>
      </c>
      <c r="R153" s="2">
        <v>135</v>
      </c>
      <c r="S153" s="2">
        <v>-1.7884</v>
      </c>
      <c r="T153" s="2">
        <v>17.0784</v>
      </c>
      <c r="U153" s="2">
        <v>0.11189</v>
      </c>
    </row>
    <row r="154" spans="16:21" ht="12.75" hidden="1">
      <c r="P154" s="2" t="str">
        <f t="shared" si="4"/>
        <v>M136</v>
      </c>
      <c r="Q154" s="2" t="s">
        <v>2</v>
      </c>
      <c r="R154" s="2">
        <v>136</v>
      </c>
      <c r="S154" s="2">
        <v>-1.7884</v>
      </c>
      <c r="T154" s="2">
        <v>17.1262</v>
      </c>
      <c r="U154" s="2">
        <v>0.11228</v>
      </c>
    </row>
    <row r="155" spans="16:21" ht="12.75" hidden="1">
      <c r="P155" s="2" t="str">
        <f t="shared" si="4"/>
        <v>M137</v>
      </c>
      <c r="Q155" s="2" t="s">
        <v>2</v>
      </c>
      <c r="R155" s="2">
        <v>137</v>
      </c>
      <c r="S155" s="2">
        <v>-1.788</v>
      </c>
      <c r="T155" s="2">
        <v>17.1746</v>
      </c>
      <c r="U155" s="2">
        <v>0.11266</v>
      </c>
    </row>
    <row r="156" spans="16:21" ht="12.75" hidden="1">
      <c r="P156" s="2" t="str">
        <f t="shared" si="4"/>
        <v>M138</v>
      </c>
      <c r="Q156" s="2" t="s">
        <v>2</v>
      </c>
      <c r="R156" s="2">
        <v>138</v>
      </c>
      <c r="S156" s="2">
        <v>-1.7873</v>
      </c>
      <c r="T156" s="2">
        <v>17.2236</v>
      </c>
      <c r="U156" s="2">
        <v>0.11304</v>
      </c>
    </row>
    <row r="157" spans="16:21" ht="12.75" hidden="1">
      <c r="P157" s="2" t="str">
        <f t="shared" si="4"/>
        <v>M139</v>
      </c>
      <c r="Q157" s="2" t="s">
        <v>2</v>
      </c>
      <c r="R157" s="2">
        <v>139</v>
      </c>
      <c r="S157" s="2">
        <v>-1.7861</v>
      </c>
      <c r="T157" s="2">
        <v>17.2734</v>
      </c>
      <c r="U157" s="2">
        <v>0.11342</v>
      </c>
    </row>
    <row r="158" spans="16:21" ht="12.75" hidden="1">
      <c r="P158" s="2" t="str">
        <f t="shared" si="4"/>
        <v>M140</v>
      </c>
      <c r="Q158" s="2" t="s">
        <v>2</v>
      </c>
      <c r="R158" s="2">
        <v>140</v>
      </c>
      <c r="S158" s="2">
        <v>-1.7846</v>
      </c>
      <c r="T158" s="2">
        <v>17.324</v>
      </c>
      <c r="U158" s="2">
        <v>0.11379</v>
      </c>
    </row>
    <row r="159" spans="16:21" ht="12.75" hidden="1">
      <c r="P159" s="2" t="str">
        <f t="shared" si="4"/>
        <v>M141</v>
      </c>
      <c r="Q159" s="2" t="s">
        <v>2</v>
      </c>
      <c r="R159" s="2">
        <v>141</v>
      </c>
      <c r="S159" s="2">
        <v>-1.7828</v>
      </c>
      <c r="T159" s="2">
        <v>17.3752</v>
      </c>
      <c r="U159" s="2">
        <v>0.11415</v>
      </c>
    </row>
    <row r="160" spans="16:21" ht="12.75" hidden="1">
      <c r="P160" s="2" t="str">
        <f t="shared" si="4"/>
        <v>M142</v>
      </c>
      <c r="Q160" s="2" t="s">
        <v>2</v>
      </c>
      <c r="R160" s="2">
        <v>142</v>
      </c>
      <c r="S160" s="2">
        <v>-1.7806</v>
      </c>
      <c r="T160" s="2">
        <v>17.4272</v>
      </c>
      <c r="U160" s="2">
        <v>0.11451</v>
      </c>
    </row>
    <row r="161" spans="16:21" ht="12.75" hidden="1">
      <c r="P161" s="2" t="str">
        <f t="shared" si="4"/>
        <v>M143</v>
      </c>
      <c r="Q161" s="2" t="s">
        <v>2</v>
      </c>
      <c r="R161" s="2">
        <v>143</v>
      </c>
      <c r="S161" s="2">
        <v>-1.778</v>
      </c>
      <c r="T161" s="2">
        <v>17.4799</v>
      </c>
      <c r="U161" s="2">
        <v>0.11487</v>
      </c>
    </row>
    <row r="162" spans="16:21" ht="12.75" hidden="1">
      <c r="P162" s="2" t="str">
        <f t="shared" si="4"/>
        <v>M144</v>
      </c>
      <c r="Q162" s="2" t="s">
        <v>2</v>
      </c>
      <c r="R162" s="2">
        <v>144</v>
      </c>
      <c r="S162" s="2">
        <v>-1.7751</v>
      </c>
      <c r="T162" s="2">
        <v>17.5334</v>
      </c>
      <c r="U162" s="2">
        <v>0.11522</v>
      </c>
    </row>
    <row r="163" spans="16:21" ht="12.75" hidden="1">
      <c r="P163" s="2" t="str">
        <f t="shared" si="4"/>
        <v>M145</v>
      </c>
      <c r="Q163" s="2" t="s">
        <v>2</v>
      </c>
      <c r="R163" s="2">
        <v>145</v>
      </c>
      <c r="S163" s="2">
        <v>-1.7719</v>
      </c>
      <c r="T163" s="2">
        <v>17.5877</v>
      </c>
      <c r="U163" s="2">
        <v>0.11556</v>
      </c>
    </row>
    <row r="164" spans="16:21" ht="12.75" hidden="1">
      <c r="P164" s="2" t="str">
        <f t="shared" si="4"/>
        <v>M146</v>
      </c>
      <c r="Q164" s="2" t="s">
        <v>2</v>
      </c>
      <c r="R164" s="2">
        <v>146</v>
      </c>
      <c r="S164" s="2">
        <v>-1.7684</v>
      </c>
      <c r="T164" s="2">
        <v>17.6427</v>
      </c>
      <c r="U164" s="2">
        <v>0.1159</v>
      </c>
    </row>
    <row r="165" spans="16:21" ht="12.75" hidden="1">
      <c r="P165" s="2" t="str">
        <f t="shared" si="4"/>
        <v>M147</v>
      </c>
      <c r="Q165" s="2" t="s">
        <v>2</v>
      </c>
      <c r="R165" s="2">
        <v>147</v>
      </c>
      <c r="S165" s="2">
        <v>-1.7645</v>
      </c>
      <c r="T165" s="2">
        <v>17.6985</v>
      </c>
      <c r="U165" s="2">
        <v>0.11623</v>
      </c>
    </row>
    <row r="166" spans="16:21" ht="12.75" hidden="1">
      <c r="P166" s="2" t="str">
        <f t="shared" si="4"/>
        <v>M148</v>
      </c>
      <c r="Q166" s="2" t="s">
        <v>2</v>
      </c>
      <c r="R166" s="2">
        <v>148</v>
      </c>
      <c r="S166" s="2">
        <v>-1.7604</v>
      </c>
      <c r="T166" s="2">
        <v>17.7551</v>
      </c>
      <c r="U166" s="2">
        <v>0.11656</v>
      </c>
    </row>
    <row r="167" spans="16:21" ht="12.75" hidden="1">
      <c r="P167" s="2" t="str">
        <f t="shared" si="4"/>
        <v>M149</v>
      </c>
      <c r="Q167" s="2" t="s">
        <v>2</v>
      </c>
      <c r="R167" s="2">
        <v>149</v>
      </c>
      <c r="S167" s="2">
        <v>-1.7559</v>
      </c>
      <c r="T167" s="2">
        <v>17.8124</v>
      </c>
      <c r="U167" s="2">
        <v>0.11688</v>
      </c>
    </row>
    <row r="168" spans="16:21" ht="12.75" hidden="1">
      <c r="P168" s="2" t="str">
        <f t="shared" si="4"/>
        <v>M150</v>
      </c>
      <c r="Q168" s="2" t="s">
        <v>2</v>
      </c>
      <c r="R168" s="2">
        <v>150</v>
      </c>
      <c r="S168" s="2">
        <v>-1.7511</v>
      </c>
      <c r="T168" s="2">
        <v>17.8704</v>
      </c>
      <c r="U168" s="2">
        <v>0.1172</v>
      </c>
    </row>
    <row r="169" spans="16:21" ht="12.75" hidden="1">
      <c r="P169" s="2" t="str">
        <f t="shared" si="4"/>
        <v>M151</v>
      </c>
      <c r="Q169" s="2" t="s">
        <v>2</v>
      </c>
      <c r="R169" s="2">
        <v>151</v>
      </c>
      <c r="S169" s="2">
        <v>-1.7461</v>
      </c>
      <c r="T169" s="2">
        <v>17.9292</v>
      </c>
      <c r="U169" s="2">
        <v>0.11751</v>
      </c>
    </row>
    <row r="170" spans="16:21" ht="12.75" hidden="1">
      <c r="P170" s="2" t="str">
        <f t="shared" si="4"/>
        <v>M152</v>
      </c>
      <c r="Q170" s="2" t="s">
        <v>2</v>
      </c>
      <c r="R170" s="2">
        <v>152</v>
      </c>
      <c r="S170" s="2">
        <v>-1.7408</v>
      </c>
      <c r="T170" s="2">
        <v>17.9887</v>
      </c>
      <c r="U170" s="2">
        <v>0.11781</v>
      </c>
    </row>
    <row r="171" spans="16:21" ht="12.75" hidden="1">
      <c r="P171" s="2" t="str">
        <f t="shared" si="4"/>
        <v>M153</v>
      </c>
      <c r="Q171" s="2" t="s">
        <v>2</v>
      </c>
      <c r="R171" s="2">
        <v>153</v>
      </c>
      <c r="S171" s="2">
        <v>-1.7352</v>
      </c>
      <c r="T171" s="2">
        <v>18.0488</v>
      </c>
      <c r="U171" s="2">
        <v>0.11811</v>
      </c>
    </row>
    <row r="172" spans="16:21" ht="12.75" hidden="1">
      <c r="P172" s="2" t="str">
        <f t="shared" si="4"/>
        <v>M154</v>
      </c>
      <c r="Q172" s="2" t="s">
        <v>2</v>
      </c>
      <c r="R172" s="2">
        <v>154</v>
      </c>
      <c r="S172" s="2">
        <v>-1.7293</v>
      </c>
      <c r="T172" s="2">
        <v>18.1096</v>
      </c>
      <c r="U172" s="2">
        <v>0.11841</v>
      </c>
    </row>
    <row r="173" spans="16:21" ht="12.75" hidden="1">
      <c r="P173" s="2" t="str">
        <f t="shared" si="4"/>
        <v>M155</v>
      </c>
      <c r="Q173" s="2" t="s">
        <v>2</v>
      </c>
      <c r="R173" s="2">
        <v>155</v>
      </c>
      <c r="S173" s="2">
        <v>-1.7232</v>
      </c>
      <c r="T173" s="2">
        <v>18.171</v>
      </c>
      <c r="U173" s="2">
        <v>0.11869</v>
      </c>
    </row>
    <row r="174" spans="16:21" ht="12.75" hidden="1">
      <c r="P174" s="2" t="str">
        <f t="shared" si="4"/>
        <v>M156</v>
      </c>
      <c r="Q174" s="2" t="s">
        <v>2</v>
      </c>
      <c r="R174" s="2">
        <v>156</v>
      </c>
      <c r="S174" s="2">
        <v>-1.7168</v>
      </c>
      <c r="T174" s="2">
        <v>18.233</v>
      </c>
      <c r="U174" s="2">
        <v>0.11898</v>
      </c>
    </row>
    <row r="175" spans="16:21" ht="12.75" hidden="1">
      <c r="P175" s="2" t="str">
        <f t="shared" si="4"/>
        <v>M157</v>
      </c>
      <c r="Q175" s="2" t="s">
        <v>2</v>
      </c>
      <c r="R175" s="2">
        <v>157</v>
      </c>
      <c r="S175" s="2">
        <v>-1.7102</v>
      </c>
      <c r="T175" s="2">
        <v>18.2955</v>
      </c>
      <c r="U175" s="2">
        <v>0.11925</v>
      </c>
    </row>
    <row r="176" spans="16:21" ht="12.75" hidden="1">
      <c r="P176" s="2" t="str">
        <f t="shared" si="4"/>
        <v>M158</v>
      </c>
      <c r="Q176" s="2" t="s">
        <v>2</v>
      </c>
      <c r="R176" s="2">
        <v>158</v>
      </c>
      <c r="S176" s="2">
        <v>-1.7033</v>
      </c>
      <c r="T176" s="2">
        <v>18.3586</v>
      </c>
      <c r="U176" s="2">
        <v>0.11952</v>
      </c>
    </row>
    <row r="177" spans="16:21" ht="12.75" hidden="1">
      <c r="P177" s="2" t="str">
        <f t="shared" si="4"/>
        <v>M159</v>
      </c>
      <c r="Q177" s="2" t="s">
        <v>2</v>
      </c>
      <c r="R177" s="2">
        <v>159</v>
      </c>
      <c r="S177" s="2">
        <v>-1.6962</v>
      </c>
      <c r="T177" s="2">
        <v>18.4221</v>
      </c>
      <c r="U177" s="2">
        <v>0.11979</v>
      </c>
    </row>
    <row r="178" spans="16:21" ht="12.75" hidden="1">
      <c r="P178" s="2" t="str">
        <f t="shared" si="4"/>
        <v>M160</v>
      </c>
      <c r="Q178" s="2" t="s">
        <v>2</v>
      </c>
      <c r="R178" s="2">
        <v>160</v>
      </c>
      <c r="S178" s="2">
        <v>-1.6888</v>
      </c>
      <c r="T178" s="2">
        <v>18.486</v>
      </c>
      <c r="U178" s="2">
        <v>0.12005</v>
      </c>
    </row>
    <row r="179" spans="16:21" ht="12.75" hidden="1">
      <c r="P179" s="2" t="str">
        <f t="shared" si="4"/>
        <v>M161</v>
      </c>
      <c r="Q179" s="2" t="s">
        <v>2</v>
      </c>
      <c r="R179" s="2">
        <v>161</v>
      </c>
      <c r="S179" s="2">
        <v>-1.6811</v>
      </c>
      <c r="T179" s="2">
        <v>18.5502</v>
      </c>
      <c r="U179" s="2">
        <v>0.1203</v>
      </c>
    </row>
    <row r="180" spans="16:21" ht="12.75" hidden="1">
      <c r="P180" s="2" t="str">
        <f t="shared" si="4"/>
        <v>M162</v>
      </c>
      <c r="Q180" s="2" t="s">
        <v>2</v>
      </c>
      <c r="R180" s="2">
        <v>162</v>
      </c>
      <c r="S180" s="2">
        <v>-1.6732</v>
      </c>
      <c r="T180" s="2">
        <v>18.6148</v>
      </c>
      <c r="U180" s="2">
        <v>0.12055</v>
      </c>
    </row>
    <row r="181" spans="16:21" ht="12.75" hidden="1">
      <c r="P181" s="2" t="str">
        <f t="shared" si="4"/>
        <v>M163</v>
      </c>
      <c r="Q181" s="2" t="s">
        <v>2</v>
      </c>
      <c r="R181" s="2">
        <v>163</v>
      </c>
      <c r="S181" s="2">
        <v>-1.6651</v>
      </c>
      <c r="T181" s="2">
        <v>18.6795</v>
      </c>
      <c r="U181" s="2">
        <v>0.12079</v>
      </c>
    </row>
    <row r="182" spans="16:21" ht="12.75" hidden="1">
      <c r="P182" s="2" t="str">
        <f t="shared" si="4"/>
        <v>M164</v>
      </c>
      <c r="Q182" s="2" t="s">
        <v>2</v>
      </c>
      <c r="R182" s="2">
        <v>164</v>
      </c>
      <c r="S182" s="2">
        <v>-1.6568</v>
      </c>
      <c r="T182" s="2">
        <v>18.7445</v>
      </c>
      <c r="U182" s="2">
        <v>0.12102</v>
      </c>
    </row>
    <row r="183" spans="16:21" ht="12.75" hidden="1">
      <c r="P183" s="2" t="str">
        <f t="shared" si="4"/>
        <v>M165</v>
      </c>
      <c r="Q183" s="2" t="s">
        <v>2</v>
      </c>
      <c r="R183" s="2">
        <v>165</v>
      </c>
      <c r="S183" s="2">
        <v>-1.6482</v>
      </c>
      <c r="T183" s="2">
        <v>18.8095</v>
      </c>
      <c r="U183" s="2">
        <v>0.12125</v>
      </c>
    </row>
    <row r="184" spans="16:21" ht="12.75" hidden="1">
      <c r="P184" s="2" t="str">
        <f t="shared" si="4"/>
        <v>M166</v>
      </c>
      <c r="Q184" s="2" t="s">
        <v>2</v>
      </c>
      <c r="R184" s="2">
        <v>166</v>
      </c>
      <c r="S184" s="2">
        <v>-1.6394</v>
      </c>
      <c r="T184" s="2">
        <v>18.8746</v>
      </c>
      <c r="U184" s="2">
        <v>0.12148</v>
      </c>
    </row>
    <row r="185" spans="16:21" ht="12.75" hidden="1">
      <c r="P185" s="2" t="str">
        <f t="shared" si="4"/>
        <v>M167</v>
      </c>
      <c r="Q185" s="2" t="s">
        <v>2</v>
      </c>
      <c r="R185" s="2">
        <v>167</v>
      </c>
      <c r="S185" s="2">
        <v>-1.6304</v>
      </c>
      <c r="T185" s="2">
        <v>18.9398</v>
      </c>
      <c r="U185" s="2">
        <v>0.1217</v>
      </c>
    </row>
    <row r="186" spans="16:21" ht="12.75" hidden="1">
      <c r="P186" s="2" t="str">
        <f t="shared" si="4"/>
        <v>M168</v>
      </c>
      <c r="Q186" s="2" t="s">
        <v>2</v>
      </c>
      <c r="R186" s="2">
        <v>168</v>
      </c>
      <c r="S186" s="2">
        <v>-1.6211</v>
      </c>
      <c r="T186" s="2">
        <v>19.005</v>
      </c>
      <c r="U186" s="2">
        <v>0.12191</v>
      </c>
    </row>
    <row r="187" spans="16:21" ht="12.75" hidden="1">
      <c r="P187" s="2" t="str">
        <f t="shared" si="4"/>
        <v>M169</v>
      </c>
      <c r="Q187" s="2" t="s">
        <v>2</v>
      </c>
      <c r="R187" s="2">
        <v>169</v>
      </c>
      <c r="S187" s="2">
        <v>-1.6116</v>
      </c>
      <c r="T187" s="2">
        <v>19.0701</v>
      </c>
      <c r="U187" s="2">
        <v>0.12212</v>
      </c>
    </row>
    <row r="188" spans="16:21" ht="12.75" hidden="1">
      <c r="P188" s="2" t="str">
        <f t="shared" si="4"/>
        <v>M170</v>
      </c>
      <c r="Q188" s="2" t="s">
        <v>2</v>
      </c>
      <c r="R188" s="2">
        <v>170</v>
      </c>
      <c r="S188" s="2">
        <v>-1.602</v>
      </c>
      <c r="T188" s="2">
        <v>19.1351</v>
      </c>
      <c r="U188" s="2">
        <v>0.12233</v>
      </c>
    </row>
    <row r="189" spans="16:21" ht="12.75" hidden="1">
      <c r="P189" s="2" t="str">
        <f t="shared" si="4"/>
        <v>M171</v>
      </c>
      <c r="Q189" s="2" t="s">
        <v>2</v>
      </c>
      <c r="R189" s="2">
        <v>171</v>
      </c>
      <c r="S189" s="2">
        <v>-1.5921</v>
      </c>
      <c r="T189" s="2">
        <v>19.2</v>
      </c>
      <c r="U189" s="2">
        <v>0.12253</v>
      </c>
    </row>
    <row r="190" spans="16:21" ht="12.75" hidden="1">
      <c r="P190" s="2" t="str">
        <f t="shared" si="4"/>
        <v>M172</v>
      </c>
      <c r="Q190" s="2" t="s">
        <v>2</v>
      </c>
      <c r="R190" s="2">
        <v>172</v>
      </c>
      <c r="S190" s="2">
        <v>-1.5821</v>
      </c>
      <c r="T190" s="2">
        <v>19.2648</v>
      </c>
      <c r="U190" s="2">
        <v>0.12272</v>
      </c>
    </row>
    <row r="191" spans="16:21" ht="12.75" hidden="1">
      <c r="P191" s="2" t="str">
        <f t="shared" si="4"/>
        <v>M173</v>
      </c>
      <c r="Q191" s="2" t="s">
        <v>2</v>
      </c>
      <c r="R191" s="2">
        <v>173</v>
      </c>
      <c r="S191" s="2">
        <v>-1.5719</v>
      </c>
      <c r="T191" s="2">
        <v>19.3294</v>
      </c>
      <c r="U191" s="2">
        <v>0.12291</v>
      </c>
    </row>
    <row r="192" spans="16:21" ht="12.75" hidden="1">
      <c r="P192" s="2" t="str">
        <f t="shared" si="4"/>
        <v>M174</v>
      </c>
      <c r="Q192" s="2" t="s">
        <v>2</v>
      </c>
      <c r="R192" s="2">
        <v>174</v>
      </c>
      <c r="S192" s="2">
        <v>-1.5615</v>
      </c>
      <c r="T192" s="2">
        <v>19.3937</v>
      </c>
      <c r="U192" s="2">
        <v>0.1231</v>
      </c>
    </row>
    <row r="193" spans="16:21" ht="12.75" hidden="1">
      <c r="P193" s="2" t="str">
        <f t="shared" si="4"/>
        <v>M175</v>
      </c>
      <c r="Q193" s="2" t="s">
        <v>2</v>
      </c>
      <c r="R193" s="2">
        <v>175</v>
      </c>
      <c r="S193" s="2">
        <v>-1.551</v>
      </c>
      <c r="T193" s="2">
        <v>19.4578</v>
      </c>
      <c r="U193" s="2">
        <v>0.12328</v>
      </c>
    </row>
    <row r="194" spans="16:21" ht="12.75" hidden="1">
      <c r="P194" s="2" t="str">
        <f t="shared" si="4"/>
        <v>M176</v>
      </c>
      <c r="Q194" s="2" t="s">
        <v>2</v>
      </c>
      <c r="R194" s="2">
        <v>176</v>
      </c>
      <c r="S194" s="2">
        <v>-1.5403</v>
      </c>
      <c r="T194" s="2">
        <v>19.5217</v>
      </c>
      <c r="U194" s="2">
        <v>0.12346</v>
      </c>
    </row>
    <row r="195" spans="16:21" ht="12.75" hidden="1">
      <c r="P195" s="2" t="str">
        <f t="shared" si="4"/>
        <v>M177</v>
      </c>
      <c r="Q195" s="2" t="s">
        <v>2</v>
      </c>
      <c r="R195" s="2">
        <v>177</v>
      </c>
      <c r="S195" s="2">
        <v>-1.5294</v>
      </c>
      <c r="T195" s="2">
        <v>19.5853</v>
      </c>
      <c r="U195" s="2">
        <v>0.12363</v>
      </c>
    </row>
    <row r="196" spans="16:21" ht="12.75" hidden="1">
      <c r="P196" s="2" t="str">
        <f t="shared" si="4"/>
        <v>M178</v>
      </c>
      <c r="Q196" s="2" t="s">
        <v>2</v>
      </c>
      <c r="R196" s="2">
        <v>178</v>
      </c>
      <c r="S196" s="2">
        <v>-1.5185</v>
      </c>
      <c r="T196" s="2">
        <v>19.6486</v>
      </c>
      <c r="U196" s="2">
        <v>0.1238</v>
      </c>
    </row>
    <row r="197" spans="16:21" ht="12.75" hidden="1">
      <c r="P197" s="2" t="str">
        <f t="shared" si="4"/>
        <v>M179</v>
      </c>
      <c r="Q197" s="2" t="s">
        <v>2</v>
      </c>
      <c r="R197" s="2">
        <v>179</v>
      </c>
      <c r="S197" s="2">
        <v>-1.5074</v>
      </c>
      <c r="T197" s="2">
        <v>19.7117</v>
      </c>
      <c r="U197" s="2">
        <v>0.12396</v>
      </c>
    </row>
    <row r="198" spans="16:21" ht="12.75" hidden="1">
      <c r="P198" s="2" t="str">
        <f t="shared" si="4"/>
        <v>M180</v>
      </c>
      <c r="Q198" s="2" t="s">
        <v>2</v>
      </c>
      <c r="R198" s="2">
        <v>180</v>
      </c>
      <c r="S198" s="2">
        <v>-1.4961</v>
      </c>
      <c r="T198" s="2">
        <v>19.7744</v>
      </c>
      <c r="U198" s="2">
        <v>0.12412</v>
      </c>
    </row>
    <row r="199" spans="16:21" ht="12.75" hidden="1">
      <c r="P199" s="2" t="str">
        <f t="shared" si="4"/>
        <v>M181</v>
      </c>
      <c r="Q199" s="2" t="s">
        <v>2</v>
      </c>
      <c r="R199" s="2">
        <v>181</v>
      </c>
      <c r="S199" s="2">
        <v>-1.4848</v>
      </c>
      <c r="T199" s="2">
        <v>19.8367</v>
      </c>
      <c r="U199" s="2">
        <v>0.12428</v>
      </c>
    </row>
    <row r="200" spans="16:21" ht="12.75" hidden="1">
      <c r="P200" s="2" t="str">
        <f t="shared" si="4"/>
        <v>M182</v>
      </c>
      <c r="Q200" s="2" t="s">
        <v>2</v>
      </c>
      <c r="R200" s="2">
        <v>182</v>
      </c>
      <c r="S200" s="2">
        <v>-1.4733</v>
      </c>
      <c r="T200" s="2">
        <v>19.8987</v>
      </c>
      <c r="U200" s="2">
        <v>0.12443</v>
      </c>
    </row>
    <row r="201" spans="16:21" ht="12.75" hidden="1">
      <c r="P201" s="2" t="str">
        <f t="shared" si="4"/>
        <v>M183</v>
      </c>
      <c r="Q201" s="2" t="s">
        <v>2</v>
      </c>
      <c r="R201" s="2">
        <v>183</v>
      </c>
      <c r="S201" s="2">
        <v>-1.4617</v>
      </c>
      <c r="T201" s="2">
        <v>19.9603</v>
      </c>
      <c r="U201" s="2">
        <v>0.12458</v>
      </c>
    </row>
    <row r="202" spans="16:21" ht="12.75" hidden="1">
      <c r="P202" s="2" t="str">
        <f t="shared" si="4"/>
        <v>M184</v>
      </c>
      <c r="Q202" s="2" t="s">
        <v>2</v>
      </c>
      <c r="R202" s="2">
        <v>184</v>
      </c>
      <c r="S202" s="2">
        <v>-1.45</v>
      </c>
      <c r="T202" s="2">
        <v>20.0215</v>
      </c>
      <c r="U202" s="2">
        <v>0.12473</v>
      </c>
    </row>
    <row r="203" spans="16:21" ht="12.75" hidden="1">
      <c r="P203" s="2" t="str">
        <f t="shared" si="4"/>
        <v>M185</v>
      </c>
      <c r="Q203" s="2" t="s">
        <v>2</v>
      </c>
      <c r="R203" s="2">
        <v>185</v>
      </c>
      <c r="S203" s="2">
        <v>-1.4382</v>
      </c>
      <c r="T203" s="2">
        <v>20.0823</v>
      </c>
      <c r="U203" s="2">
        <v>0.12487</v>
      </c>
    </row>
    <row r="204" spans="16:21" ht="12.75" hidden="1">
      <c r="P204" s="2" t="str">
        <f t="shared" si="4"/>
        <v>M186</v>
      </c>
      <c r="Q204" s="2" t="s">
        <v>2</v>
      </c>
      <c r="R204" s="2">
        <v>186</v>
      </c>
      <c r="S204" s="2">
        <v>-1.4263</v>
      </c>
      <c r="T204" s="2">
        <v>20.1427</v>
      </c>
      <c r="U204" s="2">
        <v>0.12501</v>
      </c>
    </row>
    <row r="205" spans="16:21" ht="12.75" hidden="1">
      <c r="P205" s="2" t="str">
        <f t="shared" si="4"/>
        <v>M187</v>
      </c>
      <c r="Q205" s="2" t="s">
        <v>2</v>
      </c>
      <c r="R205" s="2">
        <v>187</v>
      </c>
      <c r="S205" s="2">
        <v>-1.4143</v>
      </c>
      <c r="T205" s="2">
        <v>20.2026</v>
      </c>
      <c r="U205" s="2">
        <v>0.12514</v>
      </c>
    </row>
    <row r="206" spans="16:21" ht="12.75" hidden="1">
      <c r="P206" s="2" t="str">
        <f t="shared" si="4"/>
        <v>M188</v>
      </c>
      <c r="Q206" s="2" t="s">
        <v>2</v>
      </c>
      <c r="R206" s="2">
        <v>188</v>
      </c>
      <c r="S206" s="2">
        <v>-1.4022</v>
      </c>
      <c r="T206" s="2">
        <v>20.2621</v>
      </c>
      <c r="U206" s="2">
        <v>0.12528</v>
      </c>
    </row>
    <row r="207" spans="16:21" ht="12.75" hidden="1">
      <c r="P207" s="2" t="str">
        <f aca="true" t="shared" si="5" ref="P207:P270">Q207&amp;R207</f>
        <v>M189</v>
      </c>
      <c r="Q207" s="2" t="s">
        <v>2</v>
      </c>
      <c r="R207" s="2">
        <v>189</v>
      </c>
      <c r="S207" s="2">
        <v>-1.39</v>
      </c>
      <c r="T207" s="2">
        <v>20.3211</v>
      </c>
      <c r="U207" s="2">
        <v>0.12541</v>
      </c>
    </row>
    <row r="208" spans="16:21" ht="12.75" hidden="1">
      <c r="P208" s="2" t="str">
        <f t="shared" si="5"/>
        <v>M190</v>
      </c>
      <c r="Q208" s="2" t="s">
        <v>2</v>
      </c>
      <c r="R208" s="2">
        <v>190</v>
      </c>
      <c r="S208" s="2">
        <v>-1.3777</v>
      </c>
      <c r="T208" s="2">
        <v>20.3796</v>
      </c>
      <c r="U208" s="2">
        <v>0.12554</v>
      </c>
    </row>
    <row r="209" spans="16:21" ht="12.75" hidden="1">
      <c r="P209" s="2" t="str">
        <f t="shared" si="5"/>
        <v>M191</v>
      </c>
      <c r="Q209" s="2" t="s">
        <v>2</v>
      </c>
      <c r="R209" s="2">
        <v>191</v>
      </c>
      <c r="S209" s="2">
        <v>-1.3653</v>
      </c>
      <c r="T209" s="2">
        <v>20.4376</v>
      </c>
      <c r="U209" s="2">
        <v>0.12567</v>
      </c>
    </row>
    <row r="210" spans="16:21" ht="12.75" hidden="1">
      <c r="P210" s="2" t="str">
        <f t="shared" si="5"/>
        <v>M192</v>
      </c>
      <c r="Q210" s="2" t="s">
        <v>2</v>
      </c>
      <c r="R210" s="2">
        <v>192</v>
      </c>
      <c r="S210" s="2">
        <v>-1.3529</v>
      </c>
      <c r="T210" s="2">
        <v>20.4951</v>
      </c>
      <c r="U210" s="2">
        <v>0.12579</v>
      </c>
    </row>
    <row r="211" spans="16:21" ht="12.75" hidden="1">
      <c r="P211" s="2" t="str">
        <f t="shared" si="5"/>
        <v>M193</v>
      </c>
      <c r="Q211" s="2" t="s">
        <v>2</v>
      </c>
      <c r="R211" s="2">
        <v>193</v>
      </c>
      <c r="S211" s="2">
        <v>-1.3403</v>
      </c>
      <c r="T211" s="2">
        <v>20.5521</v>
      </c>
      <c r="U211" s="2">
        <v>0.12591</v>
      </c>
    </row>
    <row r="212" spans="16:21" ht="12.75" hidden="1">
      <c r="P212" s="2" t="str">
        <f t="shared" si="5"/>
        <v>M194</v>
      </c>
      <c r="Q212" s="2" t="s">
        <v>2</v>
      </c>
      <c r="R212" s="2">
        <v>194</v>
      </c>
      <c r="S212" s="2">
        <v>-1.3277</v>
      </c>
      <c r="T212" s="2">
        <v>20.6085</v>
      </c>
      <c r="U212" s="2">
        <v>0.12603</v>
      </c>
    </row>
    <row r="213" spans="16:21" ht="12.75" hidden="1">
      <c r="P213" s="2" t="str">
        <f t="shared" si="5"/>
        <v>M195</v>
      </c>
      <c r="Q213" s="2" t="s">
        <v>2</v>
      </c>
      <c r="R213" s="2">
        <v>195</v>
      </c>
      <c r="S213" s="2">
        <v>-1.3149</v>
      </c>
      <c r="T213" s="2">
        <v>20.6644</v>
      </c>
      <c r="U213" s="2">
        <v>0.12615</v>
      </c>
    </row>
    <row r="214" spans="16:21" ht="12.75" hidden="1">
      <c r="P214" s="2" t="str">
        <f t="shared" si="5"/>
        <v>M196</v>
      </c>
      <c r="Q214" s="2" t="s">
        <v>2</v>
      </c>
      <c r="R214" s="2">
        <v>196</v>
      </c>
      <c r="S214" s="2">
        <v>-1.3021</v>
      </c>
      <c r="T214" s="2">
        <v>20.7197</v>
      </c>
      <c r="U214" s="2">
        <v>0.12627</v>
      </c>
    </row>
    <row r="215" spans="16:21" ht="12.75" hidden="1">
      <c r="P215" s="2" t="str">
        <f t="shared" si="5"/>
        <v>M197</v>
      </c>
      <c r="Q215" s="2" t="s">
        <v>2</v>
      </c>
      <c r="R215" s="2">
        <v>197</v>
      </c>
      <c r="S215" s="2">
        <v>-1.2892</v>
      </c>
      <c r="T215" s="2">
        <v>20.7745</v>
      </c>
      <c r="U215" s="2">
        <v>0.12638</v>
      </c>
    </row>
    <row r="216" spans="16:21" ht="12.75" hidden="1">
      <c r="P216" s="2" t="str">
        <f t="shared" si="5"/>
        <v>M198</v>
      </c>
      <c r="Q216" s="2" t="s">
        <v>2</v>
      </c>
      <c r="R216" s="2">
        <v>198</v>
      </c>
      <c r="S216" s="2">
        <v>-1.2762</v>
      </c>
      <c r="T216" s="2">
        <v>20.8287</v>
      </c>
      <c r="U216" s="2">
        <v>0.1265</v>
      </c>
    </row>
    <row r="217" spans="16:21" ht="12.75" hidden="1">
      <c r="P217" s="2" t="str">
        <f t="shared" si="5"/>
        <v>M199</v>
      </c>
      <c r="Q217" s="2" t="s">
        <v>2</v>
      </c>
      <c r="R217" s="2">
        <v>199</v>
      </c>
      <c r="S217" s="2">
        <v>-1.2631</v>
      </c>
      <c r="T217" s="2">
        <v>20.8824</v>
      </c>
      <c r="U217" s="2">
        <v>0.12661</v>
      </c>
    </row>
    <row r="218" spans="16:21" ht="12.75" hidden="1">
      <c r="P218" s="2" t="str">
        <f t="shared" si="5"/>
        <v>M200</v>
      </c>
      <c r="Q218" s="2" t="s">
        <v>2</v>
      </c>
      <c r="R218" s="2">
        <v>200</v>
      </c>
      <c r="S218" s="2">
        <v>-1.2499</v>
      </c>
      <c r="T218" s="2">
        <v>20.9355</v>
      </c>
      <c r="U218" s="2">
        <v>0.12672</v>
      </c>
    </row>
    <row r="219" spans="16:21" ht="12.75" hidden="1">
      <c r="P219" s="2" t="str">
        <f t="shared" si="5"/>
        <v>M201</v>
      </c>
      <c r="Q219" s="2" t="s">
        <v>2</v>
      </c>
      <c r="R219" s="2">
        <v>201</v>
      </c>
      <c r="S219" s="2">
        <v>-1.2366</v>
      </c>
      <c r="T219" s="2">
        <v>20.9881</v>
      </c>
      <c r="U219" s="2">
        <v>0.12683</v>
      </c>
    </row>
    <row r="220" spans="16:21" ht="12.75" hidden="1">
      <c r="P220" s="2" t="str">
        <f t="shared" si="5"/>
        <v>M202</v>
      </c>
      <c r="Q220" s="2" t="s">
        <v>2</v>
      </c>
      <c r="R220" s="2">
        <v>202</v>
      </c>
      <c r="S220" s="2">
        <v>-1.2233</v>
      </c>
      <c r="T220" s="2">
        <v>21.04</v>
      </c>
      <c r="U220" s="2">
        <v>0.12694</v>
      </c>
    </row>
    <row r="221" spans="16:21" ht="12.75" hidden="1">
      <c r="P221" s="2" t="str">
        <f t="shared" si="5"/>
        <v>M203</v>
      </c>
      <c r="Q221" s="2" t="s">
        <v>2</v>
      </c>
      <c r="R221" s="2">
        <v>203</v>
      </c>
      <c r="S221" s="2">
        <v>-1.2098</v>
      </c>
      <c r="T221" s="2">
        <v>21.0914</v>
      </c>
      <c r="U221" s="2">
        <v>0.12704</v>
      </c>
    </row>
    <row r="222" spans="16:21" ht="12.75" hidden="1">
      <c r="P222" s="2" t="str">
        <f t="shared" si="5"/>
        <v>M204</v>
      </c>
      <c r="Q222" s="2" t="s">
        <v>2</v>
      </c>
      <c r="R222" s="2">
        <v>204</v>
      </c>
      <c r="S222" s="2">
        <v>-1.1962</v>
      </c>
      <c r="T222" s="2">
        <v>21.1423</v>
      </c>
      <c r="U222" s="2">
        <v>0.12715</v>
      </c>
    </row>
    <row r="223" spans="16:21" ht="12.75" hidden="1">
      <c r="P223" s="2" t="str">
        <f t="shared" si="5"/>
        <v>M205</v>
      </c>
      <c r="Q223" s="2" t="s">
        <v>2</v>
      </c>
      <c r="R223" s="2">
        <v>205</v>
      </c>
      <c r="S223" s="2">
        <v>-1.1826</v>
      </c>
      <c r="T223" s="2">
        <v>21.1925</v>
      </c>
      <c r="U223" s="2">
        <v>0.12726</v>
      </c>
    </row>
    <row r="224" spans="16:21" ht="12.75" hidden="1">
      <c r="P224" s="2" t="str">
        <f t="shared" si="5"/>
        <v>M206</v>
      </c>
      <c r="Q224" s="2" t="s">
        <v>2</v>
      </c>
      <c r="R224" s="2">
        <v>206</v>
      </c>
      <c r="S224" s="2">
        <v>-1.1688</v>
      </c>
      <c r="T224" s="2">
        <v>21.2423</v>
      </c>
      <c r="U224" s="2">
        <v>0.12736</v>
      </c>
    </row>
    <row r="225" spans="16:21" ht="12.75" hidden="1">
      <c r="P225" s="2" t="str">
        <f t="shared" si="5"/>
        <v>M207</v>
      </c>
      <c r="Q225" s="2" t="s">
        <v>2</v>
      </c>
      <c r="R225" s="2">
        <v>207</v>
      </c>
      <c r="S225" s="2">
        <v>-1.155</v>
      </c>
      <c r="T225" s="2">
        <v>21.2914</v>
      </c>
      <c r="U225" s="2">
        <v>0.12746</v>
      </c>
    </row>
    <row r="226" spans="16:21" ht="12.75" hidden="1">
      <c r="P226" s="2" t="str">
        <f t="shared" si="5"/>
        <v>M208</v>
      </c>
      <c r="Q226" s="2" t="s">
        <v>2</v>
      </c>
      <c r="R226" s="2">
        <v>208</v>
      </c>
      <c r="S226" s="2">
        <v>-1.141</v>
      </c>
      <c r="T226" s="2">
        <v>21.34</v>
      </c>
      <c r="U226" s="2">
        <v>0.12756</v>
      </c>
    </row>
    <row r="227" spans="16:21" ht="12.75" hidden="1">
      <c r="P227" s="2" t="str">
        <f t="shared" si="5"/>
        <v>M209</v>
      </c>
      <c r="Q227" s="2" t="s">
        <v>2</v>
      </c>
      <c r="R227" s="2">
        <v>209</v>
      </c>
      <c r="S227" s="2">
        <v>-1.127</v>
      </c>
      <c r="T227" s="2">
        <v>21.388</v>
      </c>
      <c r="U227" s="2">
        <v>0.12767</v>
      </c>
    </row>
    <row r="228" spans="16:21" ht="12.75" hidden="1">
      <c r="P228" s="2" t="str">
        <f t="shared" si="5"/>
        <v>M210</v>
      </c>
      <c r="Q228" s="2" t="s">
        <v>2</v>
      </c>
      <c r="R228" s="2">
        <v>210</v>
      </c>
      <c r="S228" s="2">
        <v>-1.1129</v>
      </c>
      <c r="T228" s="2">
        <v>21.4354</v>
      </c>
      <c r="U228" s="2">
        <v>0.12777</v>
      </c>
    </row>
    <row r="229" spans="16:21" ht="12.75" hidden="1">
      <c r="P229" s="2" t="str">
        <f t="shared" si="5"/>
        <v>M211</v>
      </c>
      <c r="Q229" s="2" t="s">
        <v>2</v>
      </c>
      <c r="R229" s="2">
        <v>211</v>
      </c>
      <c r="S229" s="2">
        <v>-1.0986</v>
      </c>
      <c r="T229" s="2">
        <v>21.4822</v>
      </c>
      <c r="U229" s="2">
        <v>0.12787</v>
      </c>
    </row>
    <row r="230" spans="16:21" ht="12.75" hidden="1">
      <c r="P230" s="2" t="str">
        <f t="shared" si="5"/>
        <v>M212</v>
      </c>
      <c r="Q230" s="2" t="s">
        <v>2</v>
      </c>
      <c r="R230" s="2">
        <v>212</v>
      </c>
      <c r="S230" s="2">
        <v>-1.0843</v>
      </c>
      <c r="T230" s="2">
        <v>21.5285</v>
      </c>
      <c r="U230" s="2">
        <v>0.12797</v>
      </c>
    </row>
    <row r="231" spans="16:21" ht="12.75" hidden="1">
      <c r="P231" s="2" t="str">
        <f t="shared" si="5"/>
        <v>M213</v>
      </c>
      <c r="Q231" s="2" t="s">
        <v>2</v>
      </c>
      <c r="R231" s="2">
        <v>213</v>
      </c>
      <c r="S231" s="2">
        <v>-1.0699</v>
      </c>
      <c r="T231" s="2">
        <v>21.5742</v>
      </c>
      <c r="U231" s="2">
        <v>0.12807</v>
      </c>
    </row>
    <row r="232" spans="16:21" ht="12.75" hidden="1">
      <c r="P232" s="2" t="str">
        <f t="shared" si="5"/>
        <v>M214</v>
      </c>
      <c r="Q232" s="2" t="s">
        <v>2</v>
      </c>
      <c r="R232" s="2">
        <v>214</v>
      </c>
      <c r="S232" s="2">
        <v>-1.0553</v>
      </c>
      <c r="T232" s="2">
        <v>21.6193</v>
      </c>
      <c r="U232" s="2">
        <v>0.12816</v>
      </c>
    </row>
    <row r="233" spans="16:21" ht="12.75" hidden="1">
      <c r="P233" s="2" t="str">
        <f t="shared" si="5"/>
        <v>M215</v>
      </c>
      <c r="Q233" s="2" t="s">
        <v>2</v>
      </c>
      <c r="R233" s="2">
        <v>215</v>
      </c>
      <c r="S233" s="2">
        <v>-1.0407</v>
      </c>
      <c r="T233" s="2">
        <v>21.6638</v>
      </c>
      <c r="U233" s="2">
        <v>0.12826</v>
      </c>
    </row>
    <row r="234" spans="16:21" ht="12.75" hidden="1">
      <c r="P234" s="2" t="str">
        <f t="shared" si="5"/>
        <v>M216</v>
      </c>
      <c r="Q234" s="2" t="s">
        <v>2</v>
      </c>
      <c r="R234" s="2">
        <v>216</v>
      </c>
      <c r="S234" s="2">
        <v>-1.026</v>
      </c>
      <c r="T234" s="2">
        <v>21.7077</v>
      </c>
      <c r="U234" s="2">
        <v>0.12836</v>
      </c>
    </row>
    <row r="235" spans="16:21" ht="12.75" hidden="1">
      <c r="P235" s="2" t="str">
        <f t="shared" si="5"/>
        <v>M217</v>
      </c>
      <c r="Q235" s="2" t="s">
        <v>2</v>
      </c>
      <c r="R235" s="2">
        <v>217</v>
      </c>
      <c r="S235" s="2">
        <v>-1.0112</v>
      </c>
      <c r="T235" s="2">
        <v>21.751</v>
      </c>
      <c r="U235" s="2">
        <v>0.12845</v>
      </c>
    </row>
    <row r="236" spans="16:21" ht="12.75" hidden="1">
      <c r="P236" s="2" t="str">
        <f t="shared" si="5"/>
        <v>M218</v>
      </c>
      <c r="Q236" s="2" t="s">
        <v>2</v>
      </c>
      <c r="R236" s="2">
        <v>218</v>
      </c>
      <c r="S236" s="2">
        <v>-0.9962</v>
      </c>
      <c r="T236" s="2">
        <v>21.7937</v>
      </c>
      <c r="U236" s="2">
        <v>0.12855</v>
      </c>
    </row>
    <row r="237" spans="16:21" ht="12.75" hidden="1">
      <c r="P237" s="2" t="str">
        <f t="shared" si="5"/>
        <v>M219</v>
      </c>
      <c r="Q237" s="2" t="s">
        <v>2</v>
      </c>
      <c r="R237" s="2">
        <v>219</v>
      </c>
      <c r="S237" s="2">
        <v>-0.9812</v>
      </c>
      <c r="T237" s="2">
        <v>21.8358</v>
      </c>
      <c r="U237" s="2">
        <v>0.12864</v>
      </c>
    </row>
    <row r="238" spans="16:21" ht="12.75" hidden="1">
      <c r="P238" s="2" t="str">
        <f t="shared" si="5"/>
        <v>M220</v>
      </c>
      <c r="Q238" s="2" t="s">
        <v>2</v>
      </c>
      <c r="R238" s="2">
        <v>220</v>
      </c>
      <c r="S238" s="2">
        <v>-0.9661</v>
      </c>
      <c r="T238" s="2">
        <v>21.8773</v>
      </c>
      <c r="U238" s="2">
        <v>0.12874</v>
      </c>
    </row>
    <row r="239" spans="16:21" ht="12.75" hidden="1">
      <c r="P239" s="2" t="str">
        <f t="shared" si="5"/>
        <v>M221</v>
      </c>
      <c r="Q239" s="2" t="s">
        <v>2</v>
      </c>
      <c r="R239" s="2">
        <v>221</v>
      </c>
      <c r="S239" s="2">
        <v>-0.9509</v>
      </c>
      <c r="T239" s="2">
        <v>21.9182</v>
      </c>
      <c r="U239" s="2">
        <v>0.12883</v>
      </c>
    </row>
    <row r="240" spans="16:21" ht="12.75" hidden="1">
      <c r="P240" s="2" t="str">
        <f t="shared" si="5"/>
        <v>M222</v>
      </c>
      <c r="Q240" s="2" t="s">
        <v>2</v>
      </c>
      <c r="R240" s="2">
        <v>222</v>
      </c>
      <c r="S240" s="2">
        <v>-0.9356</v>
      </c>
      <c r="T240" s="2">
        <v>21.9585</v>
      </c>
      <c r="U240" s="2">
        <v>0.12893</v>
      </c>
    </row>
    <row r="241" spans="16:21" ht="12.75" hidden="1">
      <c r="P241" s="2" t="str">
        <f t="shared" si="5"/>
        <v>M223</v>
      </c>
      <c r="Q241" s="2" t="s">
        <v>2</v>
      </c>
      <c r="R241" s="2">
        <v>223</v>
      </c>
      <c r="S241" s="2">
        <v>-0.9202</v>
      </c>
      <c r="T241" s="2">
        <v>21.9982</v>
      </c>
      <c r="U241" s="2">
        <v>0.12902</v>
      </c>
    </row>
    <row r="242" spans="16:21" ht="12.75" hidden="1">
      <c r="P242" s="2" t="str">
        <f t="shared" si="5"/>
        <v>M224</v>
      </c>
      <c r="Q242" s="2" t="s">
        <v>2</v>
      </c>
      <c r="R242" s="2">
        <v>224</v>
      </c>
      <c r="S242" s="2">
        <v>-0.9048</v>
      </c>
      <c r="T242" s="2">
        <v>22.0374</v>
      </c>
      <c r="U242" s="2">
        <v>0.12911</v>
      </c>
    </row>
    <row r="243" spans="16:21" ht="12.75" hidden="1">
      <c r="P243" s="2" t="str">
        <f t="shared" si="5"/>
        <v>M225</v>
      </c>
      <c r="Q243" s="2" t="s">
        <v>2</v>
      </c>
      <c r="R243" s="2">
        <v>225</v>
      </c>
      <c r="S243" s="2">
        <v>-0.8892</v>
      </c>
      <c r="T243" s="2">
        <v>22.076</v>
      </c>
      <c r="U243" s="2">
        <v>0.1292</v>
      </c>
    </row>
    <row r="244" spans="16:21" ht="12.75" hidden="1">
      <c r="P244" s="2" t="str">
        <f t="shared" si="5"/>
        <v>M226</v>
      </c>
      <c r="Q244" s="2" t="s">
        <v>2</v>
      </c>
      <c r="R244" s="2">
        <v>226</v>
      </c>
      <c r="S244" s="2">
        <v>-0.8735</v>
      </c>
      <c r="T244" s="2">
        <v>22.114</v>
      </c>
      <c r="U244" s="2">
        <v>0.1293</v>
      </c>
    </row>
    <row r="245" spans="16:21" ht="12.75" hidden="1">
      <c r="P245" s="2" t="str">
        <f t="shared" si="5"/>
        <v>M227</v>
      </c>
      <c r="Q245" s="2" t="s">
        <v>2</v>
      </c>
      <c r="R245" s="2">
        <v>227</v>
      </c>
      <c r="S245" s="2">
        <v>-0.8578</v>
      </c>
      <c r="T245" s="2">
        <v>22.1514</v>
      </c>
      <c r="U245" s="2">
        <v>0.12939</v>
      </c>
    </row>
    <row r="246" spans="16:21" ht="12.75" hidden="1">
      <c r="P246" s="2" t="str">
        <f t="shared" si="5"/>
        <v>M228</v>
      </c>
      <c r="Q246" s="2" t="s">
        <v>2</v>
      </c>
      <c r="R246" s="2">
        <v>228</v>
      </c>
      <c r="S246" s="2">
        <v>-0.8419</v>
      </c>
      <c r="T246" s="2">
        <v>22.1883</v>
      </c>
      <c r="U246" s="2">
        <v>0.12948</v>
      </c>
    </row>
    <row r="247" spans="16:21" ht="12.75" hidden="1">
      <c r="P247" s="2" t="str">
        <f t="shared" si="5"/>
        <v>F61</v>
      </c>
      <c r="Q247" s="2" t="s">
        <v>5</v>
      </c>
      <c r="R247" s="2">
        <v>61</v>
      </c>
      <c r="S247" s="2">
        <v>-0.8886</v>
      </c>
      <c r="T247" s="2">
        <v>15.2441</v>
      </c>
      <c r="U247" s="2">
        <v>0.09692</v>
      </c>
    </row>
    <row r="248" spans="16:21" ht="12.75" hidden="1">
      <c r="P248" s="2" t="str">
        <f t="shared" si="5"/>
        <v>F62</v>
      </c>
      <c r="Q248" s="2" t="s">
        <v>5</v>
      </c>
      <c r="R248" s="2">
        <v>62</v>
      </c>
      <c r="S248" s="2">
        <v>-0.9068</v>
      </c>
      <c r="T248" s="2">
        <v>15.2434</v>
      </c>
      <c r="U248" s="2">
        <v>0.09738</v>
      </c>
    </row>
    <row r="249" spans="16:21" ht="12.75" hidden="1">
      <c r="P249" s="2" t="str">
        <f t="shared" si="5"/>
        <v>F63</v>
      </c>
      <c r="Q249" s="2" t="s">
        <v>5</v>
      </c>
      <c r="R249" s="2">
        <v>63</v>
      </c>
      <c r="S249" s="2">
        <v>-0.9248</v>
      </c>
      <c r="T249" s="2">
        <v>15.2433</v>
      </c>
      <c r="U249" s="2">
        <v>0.09783</v>
      </c>
    </row>
    <row r="250" spans="16:21" ht="12.75" hidden="1">
      <c r="P250" s="2" t="str">
        <f t="shared" si="5"/>
        <v>F64</v>
      </c>
      <c r="Q250" s="2" t="s">
        <v>5</v>
      </c>
      <c r="R250" s="2">
        <v>64</v>
      </c>
      <c r="S250" s="2">
        <v>-0.9427</v>
      </c>
      <c r="T250" s="2">
        <v>15.2438</v>
      </c>
      <c r="U250" s="2">
        <v>0.09829</v>
      </c>
    </row>
    <row r="251" spans="16:21" ht="12.75" hidden="1">
      <c r="P251" s="2" t="str">
        <f t="shared" si="5"/>
        <v>F65</v>
      </c>
      <c r="Q251" s="2" t="s">
        <v>5</v>
      </c>
      <c r="R251" s="2">
        <v>65</v>
      </c>
      <c r="S251" s="2">
        <v>-0.9605</v>
      </c>
      <c r="T251" s="2">
        <v>15.2448</v>
      </c>
      <c r="U251" s="2">
        <v>0.09875</v>
      </c>
    </row>
    <row r="252" spans="16:21" ht="12.75" hidden="1">
      <c r="P252" s="2" t="str">
        <f t="shared" si="5"/>
        <v>F66</v>
      </c>
      <c r="Q252" s="2" t="s">
        <v>5</v>
      </c>
      <c r="R252" s="2">
        <v>66</v>
      </c>
      <c r="S252" s="2">
        <v>-0.978</v>
      </c>
      <c r="T252" s="2">
        <v>15.2464</v>
      </c>
      <c r="U252" s="2">
        <v>0.0992</v>
      </c>
    </row>
    <row r="253" spans="16:21" ht="12.75" hidden="1">
      <c r="P253" s="2" t="str">
        <f t="shared" si="5"/>
        <v>F67</v>
      </c>
      <c r="Q253" s="2" t="s">
        <v>5</v>
      </c>
      <c r="R253" s="2">
        <v>67</v>
      </c>
      <c r="S253" s="2">
        <v>-0.9954</v>
      </c>
      <c r="T253" s="2">
        <v>15.2487</v>
      </c>
      <c r="U253" s="2">
        <v>0.09966</v>
      </c>
    </row>
    <row r="254" spans="16:21" ht="12.75" hidden="1">
      <c r="P254" s="2" t="str">
        <f t="shared" si="5"/>
        <v>F68</v>
      </c>
      <c r="Q254" s="2" t="s">
        <v>5</v>
      </c>
      <c r="R254" s="2">
        <v>68</v>
      </c>
      <c r="S254" s="2">
        <v>-1.0126</v>
      </c>
      <c r="T254" s="2">
        <v>15.2516</v>
      </c>
      <c r="U254" s="2">
        <v>0.10012</v>
      </c>
    </row>
    <row r="255" spans="16:21" ht="12.75" hidden="1">
      <c r="P255" s="2" t="str">
        <f t="shared" si="5"/>
        <v>F69</v>
      </c>
      <c r="Q255" s="2" t="s">
        <v>5</v>
      </c>
      <c r="R255" s="2">
        <v>69</v>
      </c>
      <c r="S255" s="2">
        <v>-1.0296</v>
      </c>
      <c r="T255" s="2">
        <v>15.2551</v>
      </c>
      <c r="U255" s="2">
        <v>0.10058</v>
      </c>
    </row>
    <row r="256" spans="16:21" ht="12.75" hidden="1">
      <c r="P256" s="2" t="str">
        <f t="shared" si="5"/>
        <v>F70</v>
      </c>
      <c r="Q256" s="2" t="s">
        <v>5</v>
      </c>
      <c r="R256" s="2">
        <v>70</v>
      </c>
      <c r="S256" s="2">
        <v>-1.0464</v>
      </c>
      <c r="T256" s="2">
        <v>15.2592</v>
      </c>
      <c r="U256" s="2">
        <v>0.10104</v>
      </c>
    </row>
    <row r="257" spans="16:21" ht="12.75" hidden="1">
      <c r="P257" s="2" t="str">
        <f t="shared" si="5"/>
        <v>F71</v>
      </c>
      <c r="Q257" s="2" t="s">
        <v>5</v>
      </c>
      <c r="R257" s="2">
        <v>71</v>
      </c>
      <c r="S257" s="2">
        <v>-1.063</v>
      </c>
      <c r="T257" s="2">
        <v>15.2641</v>
      </c>
      <c r="U257" s="2">
        <v>0.10149</v>
      </c>
    </row>
    <row r="258" spans="16:21" ht="12.75" hidden="1">
      <c r="P258" s="2" t="str">
        <f t="shared" si="5"/>
        <v>F72</v>
      </c>
      <c r="Q258" s="2" t="s">
        <v>5</v>
      </c>
      <c r="R258" s="2">
        <v>72</v>
      </c>
      <c r="S258" s="2">
        <v>-1.0794</v>
      </c>
      <c r="T258" s="2">
        <v>15.2697</v>
      </c>
      <c r="U258" s="2">
        <v>0.10195</v>
      </c>
    </row>
    <row r="259" spans="16:21" ht="12.75" hidden="1">
      <c r="P259" s="2" t="str">
        <f t="shared" si="5"/>
        <v>F73</v>
      </c>
      <c r="Q259" s="2" t="s">
        <v>5</v>
      </c>
      <c r="R259" s="2">
        <v>73</v>
      </c>
      <c r="S259" s="2">
        <v>-1.0956</v>
      </c>
      <c r="T259" s="2">
        <v>15.276</v>
      </c>
      <c r="U259" s="2">
        <v>0.10241</v>
      </c>
    </row>
    <row r="260" spans="16:21" ht="12.75" hidden="1">
      <c r="P260" s="2" t="str">
        <f t="shared" si="5"/>
        <v>F74</v>
      </c>
      <c r="Q260" s="2" t="s">
        <v>5</v>
      </c>
      <c r="R260" s="2">
        <v>74</v>
      </c>
      <c r="S260" s="2">
        <v>-1.1115</v>
      </c>
      <c r="T260" s="2">
        <v>15.2831</v>
      </c>
      <c r="U260" s="2">
        <v>0.10287</v>
      </c>
    </row>
    <row r="261" spans="16:21" ht="12.75" hidden="1">
      <c r="P261" s="2" t="str">
        <f t="shared" si="5"/>
        <v>F75</v>
      </c>
      <c r="Q261" s="2" t="s">
        <v>5</v>
      </c>
      <c r="R261" s="2">
        <v>75</v>
      </c>
      <c r="S261" s="2">
        <v>-1.1272</v>
      </c>
      <c r="T261" s="2">
        <v>15.2911</v>
      </c>
      <c r="U261" s="2">
        <v>0.10333</v>
      </c>
    </row>
    <row r="262" spans="16:21" ht="12.75" hidden="1">
      <c r="P262" s="2" t="str">
        <f t="shared" si="5"/>
        <v>F76</v>
      </c>
      <c r="Q262" s="2" t="s">
        <v>5</v>
      </c>
      <c r="R262" s="2">
        <v>76</v>
      </c>
      <c r="S262" s="2">
        <v>-1.1427</v>
      </c>
      <c r="T262" s="2">
        <v>15.2998</v>
      </c>
      <c r="U262" s="2">
        <v>0.10379</v>
      </c>
    </row>
    <row r="263" spans="16:21" ht="12.75" hidden="1">
      <c r="P263" s="2" t="str">
        <f t="shared" si="5"/>
        <v>F77</v>
      </c>
      <c r="Q263" s="2" t="s">
        <v>5</v>
      </c>
      <c r="R263" s="2">
        <v>77</v>
      </c>
      <c r="S263" s="2">
        <v>-1.1579</v>
      </c>
      <c r="T263" s="2">
        <v>15.3095</v>
      </c>
      <c r="U263" s="2">
        <v>0.10425</v>
      </c>
    </row>
    <row r="264" spans="16:21" ht="12.75" hidden="1">
      <c r="P264" s="2" t="str">
        <f t="shared" si="5"/>
        <v>F78</v>
      </c>
      <c r="Q264" s="2" t="s">
        <v>5</v>
      </c>
      <c r="R264" s="2">
        <v>78</v>
      </c>
      <c r="S264" s="2">
        <v>-1.1728</v>
      </c>
      <c r="T264" s="2">
        <v>15.32</v>
      </c>
      <c r="U264" s="2">
        <v>0.10471</v>
      </c>
    </row>
    <row r="265" spans="16:21" ht="12.75" hidden="1">
      <c r="P265" s="2" t="str">
        <f t="shared" si="5"/>
        <v>F79</v>
      </c>
      <c r="Q265" s="2" t="s">
        <v>5</v>
      </c>
      <c r="R265" s="2">
        <v>79</v>
      </c>
      <c r="S265" s="2">
        <v>-1.1875</v>
      </c>
      <c r="T265" s="2">
        <v>15.3314</v>
      </c>
      <c r="U265" s="2">
        <v>0.10517</v>
      </c>
    </row>
    <row r="266" spans="16:21" ht="12.75" hidden="1">
      <c r="P266" s="2" t="str">
        <f t="shared" si="5"/>
        <v>F80</v>
      </c>
      <c r="Q266" s="2" t="s">
        <v>5</v>
      </c>
      <c r="R266" s="2">
        <v>80</v>
      </c>
      <c r="S266" s="2">
        <v>-1.2019</v>
      </c>
      <c r="T266" s="2">
        <v>15.3439</v>
      </c>
      <c r="U266" s="2">
        <v>0.10562</v>
      </c>
    </row>
    <row r="267" spans="16:21" ht="12.75" hidden="1">
      <c r="P267" s="2" t="str">
        <f t="shared" si="5"/>
        <v>F81</v>
      </c>
      <c r="Q267" s="2" t="s">
        <v>5</v>
      </c>
      <c r="R267" s="2">
        <v>81</v>
      </c>
      <c r="S267" s="2">
        <v>-1.216</v>
      </c>
      <c r="T267" s="2">
        <v>15.3572</v>
      </c>
      <c r="U267" s="2">
        <v>0.10608</v>
      </c>
    </row>
    <row r="268" spans="16:21" ht="12.75" hidden="1">
      <c r="P268" s="2" t="str">
        <f t="shared" si="5"/>
        <v>F82</v>
      </c>
      <c r="Q268" s="2" t="s">
        <v>5</v>
      </c>
      <c r="R268" s="2">
        <v>82</v>
      </c>
      <c r="S268" s="2">
        <v>-1.2298</v>
      </c>
      <c r="T268" s="2">
        <v>15.3717</v>
      </c>
      <c r="U268" s="2">
        <v>0.10654</v>
      </c>
    </row>
    <row r="269" spans="16:21" ht="12.75" hidden="1">
      <c r="P269" s="2" t="str">
        <f t="shared" si="5"/>
        <v>F83</v>
      </c>
      <c r="Q269" s="2" t="s">
        <v>5</v>
      </c>
      <c r="R269" s="2">
        <v>83</v>
      </c>
      <c r="S269" s="2">
        <v>-1.2433</v>
      </c>
      <c r="T269" s="2">
        <v>15.3871</v>
      </c>
      <c r="U269" s="2">
        <v>0.107</v>
      </c>
    </row>
    <row r="270" spans="16:21" ht="12.75" hidden="1">
      <c r="P270" s="2" t="str">
        <f t="shared" si="5"/>
        <v>F84</v>
      </c>
      <c r="Q270" s="2" t="s">
        <v>5</v>
      </c>
      <c r="R270" s="2">
        <v>84</v>
      </c>
      <c r="S270" s="2">
        <v>-1.2565</v>
      </c>
      <c r="T270" s="2">
        <v>15.4036</v>
      </c>
      <c r="U270" s="2">
        <v>0.10746</v>
      </c>
    </row>
    <row r="271" spans="16:21" ht="12.75" hidden="1">
      <c r="P271" s="2" t="str">
        <f aca="true" t="shared" si="6" ref="P271:P334">Q271&amp;R271</f>
        <v>F85</v>
      </c>
      <c r="Q271" s="2" t="s">
        <v>5</v>
      </c>
      <c r="R271" s="2">
        <v>85</v>
      </c>
      <c r="S271" s="2">
        <v>-1.2693</v>
      </c>
      <c r="T271" s="2">
        <v>15.4211</v>
      </c>
      <c r="U271" s="2">
        <v>0.10792</v>
      </c>
    </row>
    <row r="272" spans="16:21" ht="12.75" hidden="1">
      <c r="P272" s="2" t="str">
        <f t="shared" si="6"/>
        <v>F86</v>
      </c>
      <c r="Q272" s="2" t="s">
        <v>5</v>
      </c>
      <c r="R272" s="2">
        <v>86</v>
      </c>
      <c r="S272" s="2">
        <v>-1.2819</v>
      </c>
      <c r="T272" s="2">
        <v>15.4397</v>
      </c>
      <c r="U272" s="2">
        <v>0.10837</v>
      </c>
    </row>
    <row r="273" spans="16:21" ht="12.75" hidden="1">
      <c r="P273" s="2" t="str">
        <f t="shared" si="6"/>
        <v>F87</v>
      </c>
      <c r="Q273" s="2" t="s">
        <v>5</v>
      </c>
      <c r="R273" s="2">
        <v>87</v>
      </c>
      <c r="S273" s="2">
        <v>-1.2941</v>
      </c>
      <c r="T273" s="2">
        <v>15.4593</v>
      </c>
      <c r="U273" s="2">
        <v>0.10883</v>
      </c>
    </row>
    <row r="274" spans="16:21" ht="12.75" hidden="1">
      <c r="P274" s="2" t="str">
        <f t="shared" si="6"/>
        <v>F88</v>
      </c>
      <c r="Q274" s="2" t="s">
        <v>5</v>
      </c>
      <c r="R274" s="2">
        <v>88</v>
      </c>
      <c r="S274" s="2">
        <v>-1.306</v>
      </c>
      <c r="T274" s="2">
        <v>15.4798</v>
      </c>
      <c r="U274" s="2">
        <v>0.10929</v>
      </c>
    </row>
    <row r="275" spans="16:21" ht="12.75" hidden="1">
      <c r="P275" s="2" t="str">
        <f t="shared" si="6"/>
        <v>F89</v>
      </c>
      <c r="Q275" s="2" t="s">
        <v>5</v>
      </c>
      <c r="R275" s="2">
        <v>89</v>
      </c>
      <c r="S275" s="2">
        <v>-1.3175</v>
      </c>
      <c r="T275" s="2">
        <v>15.5014</v>
      </c>
      <c r="U275" s="2">
        <v>0.10974</v>
      </c>
    </row>
    <row r="276" spans="16:21" ht="12.75" hidden="1">
      <c r="P276" s="2" t="str">
        <f t="shared" si="6"/>
        <v>F90</v>
      </c>
      <c r="Q276" s="2" t="s">
        <v>5</v>
      </c>
      <c r="R276" s="2">
        <v>90</v>
      </c>
      <c r="S276" s="2">
        <v>-1.3287</v>
      </c>
      <c r="T276" s="2">
        <v>15.524</v>
      </c>
      <c r="U276" s="2">
        <v>0.1102</v>
      </c>
    </row>
    <row r="277" spans="16:21" ht="12.75" hidden="1">
      <c r="P277" s="2" t="str">
        <f t="shared" si="6"/>
        <v>F91</v>
      </c>
      <c r="Q277" s="2" t="s">
        <v>5</v>
      </c>
      <c r="R277" s="2">
        <v>91</v>
      </c>
      <c r="S277" s="2">
        <v>-1.3395</v>
      </c>
      <c r="T277" s="2">
        <v>15.5476</v>
      </c>
      <c r="U277" s="2">
        <v>0.11065</v>
      </c>
    </row>
    <row r="278" spans="16:21" ht="12.75" hidden="1">
      <c r="P278" s="2" t="str">
        <f t="shared" si="6"/>
        <v>F92</v>
      </c>
      <c r="Q278" s="2" t="s">
        <v>5</v>
      </c>
      <c r="R278" s="2">
        <v>92</v>
      </c>
      <c r="S278" s="2">
        <v>-1.3499</v>
      </c>
      <c r="T278" s="2">
        <v>15.5723</v>
      </c>
      <c r="U278" s="2">
        <v>0.1111</v>
      </c>
    </row>
    <row r="279" spans="16:21" ht="12.75" hidden="1">
      <c r="P279" s="2" t="str">
        <f t="shared" si="6"/>
        <v>F93</v>
      </c>
      <c r="Q279" s="2" t="s">
        <v>5</v>
      </c>
      <c r="R279" s="2">
        <v>93</v>
      </c>
      <c r="S279" s="2">
        <v>-1.36</v>
      </c>
      <c r="T279" s="2">
        <v>15.5979</v>
      </c>
      <c r="U279" s="2">
        <v>0.11156</v>
      </c>
    </row>
    <row r="280" spans="16:21" ht="12.75" hidden="1">
      <c r="P280" s="2" t="str">
        <f t="shared" si="6"/>
        <v>F94</v>
      </c>
      <c r="Q280" s="2" t="s">
        <v>5</v>
      </c>
      <c r="R280" s="2">
        <v>94</v>
      </c>
      <c r="S280" s="2">
        <v>-1.3697</v>
      </c>
      <c r="T280" s="2">
        <v>15.6246</v>
      </c>
      <c r="U280" s="2">
        <v>0.11201</v>
      </c>
    </row>
    <row r="281" spans="16:21" ht="12.75" hidden="1">
      <c r="P281" s="2" t="str">
        <f t="shared" si="6"/>
        <v>F95</v>
      </c>
      <c r="Q281" s="2" t="s">
        <v>5</v>
      </c>
      <c r="R281" s="2">
        <v>95</v>
      </c>
      <c r="S281" s="2">
        <v>-1.379</v>
      </c>
      <c r="T281" s="2">
        <v>15.6523</v>
      </c>
      <c r="U281" s="2">
        <v>0.11246</v>
      </c>
    </row>
    <row r="282" spans="16:21" ht="12.75" hidden="1">
      <c r="P282" s="2" t="str">
        <f t="shared" si="6"/>
        <v>F96</v>
      </c>
      <c r="Q282" s="2" t="s">
        <v>5</v>
      </c>
      <c r="R282" s="2">
        <v>96</v>
      </c>
      <c r="S282" s="2">
        <v>-1.388</v>
      </c>
      <c r="T282" s="2">
        <v>15.681</v>
      </c>
      <c r="U282" s="2">
        <v>0.11291</v>
      </c>
    </row>
    <row r="283" spans="16:21" ht="12.75" hidden="1">
      <c r="P283" s="2" t="str">
        <f t="shared" si="6"/>
        <v>F97</v>
      </c>
      <c r="Q283" s="2" t="s">
        <v>5</v>
      </c>
      <c r="R283" s="2">
        <v>97</v>
      </c>
      <c r="S283" s="2">
        <v>-1.3966</v>
      </c>
      <c r="T283" s="2">
        <v>15.7107</v>
      </c>
      <c r="U283" s="2">
        <v>0.11335</v>
      </c>
    </row>
    <row r="284" spans="16:21" ht="12.75" hidden="1">
      <c r="P284" s="2" t="str">
        <f t="shared" si="6"/>
        <v>F98</v>
      </c>
      <c r="Q284" s="2" t="s">
        <v>5</v>
      </c>
      <c r="R284" s="2">
        <v>98</v>
      </c>
      <c r="S284" s="2">
        <v>-1.4047</v>
      </c>
      <c r="T284" s="2">
        <v>15.7415</v>
      </c>
      <c r="U284" s="2">
        <v>0.1138</v>
      </c>
    </row>
    <row r="285" spans="16:21" ht="12.75" hidden="1">
      <c r="P285" s="2" t="str">
        <f t="shared" si="6"/>
        <v>F99</v>
      </c>
      <c r="Q285" s="2" t="s">
        <v>5</v>
      </c>
      <c r="R285" s="2">
        <v>99</v>
      </c>
      <c r="S285" s="2">
        <v>-1.4125</v>
      </c>
      <c r="T285" s="2">
        <v>15.7732</v>
      </c>
      <c r="U285" s="2">
        <v>0.11424</v>
      </c>
    </row>
    <row r="286" spans="16:21" ht="12.75" hidden="1">
      <c r="P286" s="2" t="str">
        <f t="shared" si="6"/>
        <v>F100</v>
      </c>
      <c r="Q286" s="2" t="s">
        <v>5</v>
      </c>
      <c r="R286" s="2">
        <v>100</v>
      </c>
      <c r="S286" s="2">
        <v>-1.4199</v>
      </c>
      <c r="T286" s="2">
        <v>15.8058</v>
      </c>
      <c r="U286" s="2">
        <v>0.11469</v>
      </c>
    </row>
    <row r="287" spans="16:21" ht="12.75" hidden="1">
      <c r="P287" s="2" t="str">
        <f t="shared" si="6"/>
        <v>F101</v>
      </c>
      <c r="Q287" s="2" t="s">
        <v>5</v>
      </c>
      <c r="R287" s="2">
        <v>101</v>
      </c>
      <c r="S287" s="2">
        <v>-1.427</v>
      </c>
      <c r="T287" s="2">
        <v>15.8394</v>
      </c>
      <c r="U287" s="2">
        <v>0.11513</v>
      </c>
    </row>
    <row r="288" spans="16:21" ht="12.75" hidden="1">
      <c r="P288" s="2" t="str">
        <f t="shared" si="6"/>
        <v>F102</v>
      </c>
      <c r="Q288" s="2" t="s">
        <v>5</v>
      </c>
      <c r="R288" s="2">
        <v>102</v>
      </c>
      <c r="S288" s="2">
        <v>-1.4336</v>
      </c>
      <c r="T288" s="2">
        <v>15.8738</v>
      </c>
      <c r="U288" s="2">
        <v>0.11557</v>
      </c>
    </row>
    <row r="289" spans="16:21" ht="12.75" hidden="1">
      <c r="P289" s="2" t="str">
        <f t="shared" si="6"/>
        <v>F103</v>
      </c>
      <c r="Q289" s="2" t="s">
        <v>5</v>
      </c>
      <c r="R289" s="2">
        <v>103</v>
      </c>
      <c r="S289" s="2">
        <v>-1.4398</v>
      </c>
      <c r="T289" s="2">
        <v>15.909</v>
      </c>
      <c r="U289" s="2">
        <v>0.11601</v>
      </c>
    </row>
    <row r="290" spans="16:21" ht="12.75" hidden="1">
      <c r="P290" s="2" t="str">
        <f t="shared" si="6"/>
        <v>F104</v>
      </c>
      <c r="Q290" s="2" t="s">
        <v>5</v>
      </c>
      <c r="R290" s="2">
        <v>104</v>
      </c>
      <c r="S290" s="2">
        <v>-1.4456</v>
      </c>
      <c r="T290" s="2">
        <v>15.9451</v>
      </c>
      <c r="U290" s="2">
        <v>0.11644</v>
      </c>
    </row>
    <row r="291" spans="16:21" ht="12.75" hidden="1">
      <c r="P291" s="2" t="str">
        <f t="shared" si="6"/>
        <v>F105</v>
      </c>
      <c r="Q291" s="2" t="s">
        <v>5</v>
      </c>
      <c r="R291" s="2">
        <v>105</v>
      </c>
      <c r="S291" s="2">
        <v>-1.4511</v>
      </c>
      <c r="T291" s="2">
        <v>15.9818</v>
      </c>
      <c r="U291" s="2">
        <v>0.11688</v>
      </c>
    </row>
    <row r="292" spans="16:21" ht="12.75" hidden="1">
      <c r="P292" s="2" t="str">
        <f t="shared" si="6"/>
        <v>F106</v>
      </c>
      <c r="Q292" s="2" t="s">
        <v>5</v>
      </c>
      <c r="R292" s="2">
        <v>106</v>
      </c>
      <c r="S292" s="2">
        <v>-1.4561</v>
      </c>
      <c r="T292" s="2">
        <v>16.0194</v>
      </c>
      <c r="U292" s="2">
        <v>0.11731</v>
      </c>
    </row>
    <row r="293" spans="16:21" ht="12.75" hidden="1">
      <c r="P293" s="2" t="str">
        <f t="shared" si="6"/>
        <v>F107</v>
      </c>
      <c r="Q293" s="2" t="s">
        <v>5</v>
      </c>
      <c r="R293" s="2">
        <v>107</v>
      </c>
      <c r="S293" s="2">
        <v>-1.4607</v>
      </c>
      <c r="T293" s="2">
        <v>16.0575</v>
      </c>
      <c r="U293" s="2">
        <v>0.11774</v>
      </c>
    </row>
    <row r="294" spans="16:21" ht="12.75" hidden="1">
      <c r="P294" s="2" t="str">
        <f t="shared" si="6"/>
        <v>F108</v>
      </c>
      <c r="Q294" s="2" t="s">
        <v>5</v>
      </c>
      <c r="R294" s="2">
        <v>108</v>
      </c>
      <c r="S294" s="2">
        <v>-1.465</v>
      </c>
      <c r="T294" s="2">
        <v>16.0964</v>
      </c>
      <c r="U294" s="2">
        <v>0.11816</v>
      </c>
    </row>
    <row r="295" spans="16:21" ht="12.75" hidden="1">
      <c r="P295" s="2" t="str">
        <f t="shared" si="6"/>
        <v>F109</v>
      </c>
      <c r="Q295" s="2" t="s">
        <v>5</v>
      </c>
      <c r="R295" s="2">
        <v>109</v>
      </c>
      <c r="S295" s="2">
        <v>-1.4688</v>
      </c>
      <c r="T295" s="2">
        <v>16.1358</v>
      </c>
      <c r="U295" s="2">
        <v>0.11859</v>
      </c>
    </row>
    <row r="296" spans="16:21" ht="12.75" hidden="1">
      <c r="P296" s="2" t="str">
        <f t="shared" si="6"/>
        <v>F110</v>
      </c>
      <c r="Q296" s="2" t="s">
        <v>5</v>
      </c>
      <c r="R296" s="2">
        <v>110</v>
      </c>
      <c r="S296" s="2">
        <v>-1.4723</v>
      </c>
      <c r="T296" s="2">
        <v>16.1759</v>
      </c>
      <c r="U296" s="2">
        <v>0.11901</v>
      </c>
    </row>
    <row r="297" spans="16:21" ht="12.75" hidden="1">
      <c r="P297" s="2" t="str">
        <f t="shared" si="6"/>
        <v>F111</v>
      </c>
      <c r="Q297" s="2" t="s">
        <v>5</v>
      </c>
      <c r="R297" s="2">
        <v>111</v>
      </c>
      <c r="S297" s="2">
        <v>-1.4753</v>
      </c>
      <c r="T297" s="2">
        <v>16.2166</v>
      </c>
      <c r="U297" s="2">
        <v>0.11943</v>
      </c>
    </row>
    <row r="298" spans="16:21" ht="12.75" hidden="1">
      <c r="P298" s="2" t="str">
        <f t="shared" si="6"/>
        <v>F112</v>
      </c>
      <c r="Q298" s="2" t="s">
        <v>5</v>
      </c>
      <c r="R298" s="2">
        <v>112</v>
      </c>
      <c r="S298" s="2">
        <v>-1.478</v>
      </c>
      <c r="T298" s="2">
        <v>16.258</v>
      </c>
      <c r="U298" s="2">
        <v>0.11985</v>
      </c>
    </row>
    <row r="299" spans="16:21" ht="12.75" hidden="1">
      <c r="P299" s="2" t="str">
        <f t="shared" si="6"/>
        <v>F113</v>
      </c>
      <c r="Q299" s="2" t="s">
        <v>5</v>
      </c>
      <c r="R299" s="2">
        <v>113</v>
      </c>
      <c r="S299" s="2">
        <v>-1.4803</v>
      </c>
      <c r="T299" s="2">
        <v>16.2999</v>
      </c>
      <c r="U299" s="2">
        <v>0.12026</v>
      </c>
    </row>
    <row r="300" spans="16:21" ht="12.75" hidden="1">
      <c r="P300" s="2" t="str">
        <f t="shared" si="6"/>
        <v>F114</v>
      </c>
      <c r="Q300" s="2" t="s">
        <v>5</v>
      </c>
      <c r="R300" s="2">
        <v>114</v>
      </c>
      <c r="S300" s="2">
        <v>-1.4823</v>
      </c>
      <c r="T300" s="2">
        <v>16.3425</v>
      </c>
      <c r="U300" s="2">
        <v>0.12067</v>
      </c>
    </row>
    <row r="301" spans="16:21" ht="12.75" hidden="1">
      <c r="P301" s="2" t="str">
        <f t="shared" si="6"/>
        <v>F115</v>
      </c>
      <c r="Q301" s="2" t="s">
        <v>5</v>
      </c>
      <c r="R301" s="2">
        <v>115</v>
      </c>
      <c r="S301" s="2">
        <v>-1.4838</v>
      </c>
      <c r="T301" s="2">
        <v>16.3858</v>
      </c>
      <c r="U301" s="2">
        <v>0.12108</v>
      </c>
    </row>
    <row r="302" spans="16:21" ht="12.75" hidden="1">
      <c r="P302" s="2" t="str">
        <f t="shared" si="6"/>
        <v>F116</v>
      </c>
      <c r="Q302" s="2" t="s">
        <v>5</v>
      </c>
      <c r="R302" s="2">
        <v>116</v>
      </c>
      <c r="S302" s="2">
        <v>-1.485</v>
      </c>
      <c r="T302" s="2">
        <v>16.4298</v>
      </c>
      <c r="U302" s="2">
        <v>0.12148</v>
      </c>
    </row>
    <row r="303" spans="16:21" ht="12.75" hidden="1">
      <c r="P303" s="2" t="str">
        <f t="shared" si="6"/>
        <v>F117</v>
      </c>
      <c r="Q303" s="2" t="s">
        <v>5</v>
      </c>
      <c r="R303" s="2">
        <v>117</v>
      </c>
      <c r="S303" s="2">
        <v>-1.4859</v>
      </c>
      <c r="T303" s="2">
        <v>16.4746</v>
      </c>
      <c r="U303" s="2">
        <v>0.12188</v>
      </c>
    </row>
    <row r="304" spans="16:21" ht="12.75" hidden="1">
      <c r="P304" s="2" t="str">
        <f t="shared" si="6"/>
        <v>F118</v>
      </c>
      <c r="Q304" s="2" t="s">
        <v>5</v>
      </c>
      <c r="R304" s="2">
        <v>118</v>
      </c>
      <c r="S304" s="2">
        <v>-1.4864</v>
      </c>
      <c r="T304" s="2">
        <v>16.52</v>
      </c>
      <c r="U304" s="2">
        <v>0.12228</v>
      </c>
    </row>
    <row r="305" spans="16:21" ht="12.75" hidden="1">
      <c r="P305" s="2" t="str">
        <f t="shared" si="6"/>
        <v>F119</v>
      </c>
      <c r="Q305" s="2" t="s">
        <v>5</v>
      </c>
      <c r="R305" s="2">
        <v>119</v>
      </c>
      <c r="S305" s="2">
        <v>-1.4866</v>
      </c>
      <c r="T305" s="2">
        <v>16.5663</v>
      </c>
      <c r="U305" s="2">
        <v>0.12268</v>
      </c>
    </row>
    <row r="306" spans="16:21" ht="12.75" hidden="1">
      <c r="P306" s="2" t="str">
        <f t="shared" si="6"/>
        <v>F120</v>
      </c>
      <c r="Q306" s="2" t="s">
        <v>5</v>
      </c>
      <c r="R306" s="2">
        <v>120</v>
      </c>
      <c r="S306" s="2">
        <v>-1.4864</v>
      </c>
      <c r="T306" s="2">
        <v>16.6133</v>
      </c>
      <c r="U306" s="2">
        <v>0.12307</v>
      </c>
    </row>
    <row r="307" spans="16:21" ht="12.75" hidden="1">
      <c r="P307" s="2" t="str">
        <f t="shared" si="6"/>
        <v>F121</v>
      </c>
      <c r="Q307" s="2" t="s">
        <v>5</v>
      </c>
      <c r="R307" s="2">
        <v>121</v>
      </c>
      <c r="S307" s="2">
        <v>-1.4859</v>
      </c>
      <c r="T307" s="2">
        <v>16.6612</v>
      </c>
      <c r="U307" s="2">
        <v>0.12346</v>
      </c>
    </row>
    <row r="308" spans="16:21" ht="12.75" hidden="1">
      <c r="P308" s="2" t="str">
        <f t="shared" si="6"/>
        <v>F122</v>
      </c>
      <c r="Q308" s="2" t="s">
        <v>5</v>
      </c>
      <c r="R308" s="2">
        <v>122</v>
      </c>
      <c r="S308" s="2">
        <v>-1.4851</v>
      </c>
      <c r="T308" s="2">
        <v>16.71</v>
      </c>
      <c r="U308" s="2">
        <v>0.12384</v>
      </c>
    </row>
    <row r="309" spans="16:21" ht="12.75" hidden="1">
      <c r="P309" s="2" t="str">
        <f t="shared" si="6"/>
        <v>F123</v>
      </c>
      <c r="Q309" s="2" t="s">
        <v>5</v>
      </c>
      <c r="R309" s="2">
        <v>123</v>
      </c>
      <c r="S309" s="2">
        <v>-1.4839</v>
      </c>
      <c r="T309" s="2">
        <v>16.7595</v>
      </c>
      <c r="U309" s="2">
        <v>0.12422</v>
      </c>
    </row>
    <row r="310" spans="16:21" ht="12.75" hidden="1">
      <c r="P310" s="2" t="str">
        <f t="shared" si="6"/>
        <v>F124</v>
      </c>
      <c r="Q310" s="2" t="s">
        <v>5</v>
      </c>
      <c r="R310" s="2">
        <v>124</v>
      </c>
      <c r="S310" s="2">
        <v>-1.4825</v>
      </c>
      <c r="T310" s="2">
        <v>16.81</v>
      </c>
      <c r="U310" s="2">
        <v>0.1246</v>
      </c>
    </row>
    <row r="311" spans="16:21" ht="12.75" hidden="1">
      <c r="P311" s="2" t="str">
        <f t="shared" si="6"/>
        <v>F125</v>
      </c>
      <c r="Q311" s="2" t="s">
        <v>5</v>
      </c>
      <c r="R311" s="2">
        <v>125</v>
      </c>
      <c r="S311" s="2">
        <v>-1.4807</v>
      </c>
      <c r="T311" s="2">
        <v>16.8614</v>
      </c>
      <c r="U311" s="2">
        <v>0.12497</v>
      </c>
    </row>
    <row r="312" spans="16:21" ht="12.75" hidden="1">
      <c r="P312" s="2" t="str">
        <f t="shared" si="6"/>
        <v>F126</v>
      </c>
      <c r="Q312" s="2" t="s">
        <v>5</v>
      </c>
      <c r="R312" s="2">
        <v>126</v>
      </c>
      <c r="S312" s="2">
        <v>-1.4787</v>
      </c>
      <c r="T312" s="2">
        <v>16.9136</v>
      </c>
      <c r="U312" s="2">
        <v>0.12534</v>
      </c>
    </row>
    <row r="313" spans="16:21" ht="12.75" hidden="1">
      <c r="P313" s="2" t="str">
        <f t="shared" si="6"/>
        <v>F127</v>
      </c>
      <c r="Q313" s="2" t="s">
        <v>5</v>
      </c>
      <c r="R313" s="2">
        <v>127</v>
      </c>
      <c r="S313" s="2">
        <v>-1.4763</v>
      </c>
      <c r="T313" s="2">
        <v>16.9667</v>
      </c>
      <c r="U313" s="2">
        <v>0.12571</v>
      </c>
    </row>
    <row r="314" spans="16:21" ht="12.75" hidden="1">
      <c r="P314" s="2" t="str">
        <f t="shared" si="6"/>
        <v>F128</v>
      </c>
      <c r="Q314" s="2" t="s">
        <v>5</v>
      </c>
      <c r="R314" s="2">
        <v>128</v>
      </c>
      <c r="S314" s="2">
        <v>-1.4737</v>
      </c>
      <c r="T314" s="2">
        <v>17.0208</v>
      </c>
      <c r="U314" s="2">
        <v>0.12607</v>
      </c>
    </row>
    <row r="315" spans="16:21" ht="12.75" hidden="1">
      <c r="P315" s="2" t="str">
        <f t="shared" si="6"/>
        <v>F129</v>
      </c>
      <c r="Q315" s="2" t="s">
        <v>5</v>
      </c>
      <c r="R315" s="2">
        <v>129</v>
      </c>
      <c r="S315" s="2">
        <v>-1.4708</v>
      </c>
      <c r="T315" s="2">
        <v>17.0757</v>
      </c>
      <c r="U315" s="2">
        <v>0.12643</v>
      </c>
    </row>
    <row r="316" spans="16:21" ht="12.75" hidden="1">
      <c r="P316" s="2" t="str">
        <f t="shared" si="6"/>
        <v>F130</v>
      </c>
      <c r="Q316" s="2" t="s">
        <v>5</v>
      </c>
      <c r="R316" s="2">
        <v>130</v>
      </c>
      <c r="S316" s="2">
        <v>-1.4677</v>
      </c>
      <c r="T316" s="2">
        <v>17.1316</v>
      </c>
      <c r="U316" s="2">
        <v>0.12678</v>
      </c>
    </row>
    <row r="317" spans="16:21" ht="12.75" hidden="1">
      <c r="P317" s="2" t="str">
        <f t="shared" si="6"/>
        <v>F131</v>
      </c>
      <c r="Q317" s="2" t="s">
        <v>5</v>
      </c>
      <c r="R317" s="2">
        <v>131</v>
      </c>
      <c r="S317" s="2">
        <v>-1.4642</v>
      </c>
      <c r="T317" s="2">
        <v>17.1883</v>
      </c>
      <c r="U317" s="2">
        <v>0.12713</v>
      </c>
    </row>
    <row r="318" spans="16:21" ht="12.75" hidden="1">
      <c r="P318" s="2" t="str">
        <f t="shared" si="6"/>
        <v>F132</v>
      </c>
      <c r="Q318" s="2" t="s">
        <v>5</v>
      </c>
      <c r="R318" s="2">
        <v>132</v>
      </c>
      <c r="S318" s="2">
        <v>-1.4606</v>
      </c>
      <c r="T318" s="2">
        <v>17.2459</v>
      </c>
      <c r="U318" s="2">
        <v>0.12748</v>
      </c>
    </row>
    <row r="319" spans="16:21" ht="12.75" hidden="1">
      <c r="P319" s="2" t="str">
        <f t="shared" si="6"/>
        <v>F133</v>
      </c>
      <c r="Q319" s="2" t="s">
        <v>5</v>
      </c>
      <c r="R319" s="2">
        <v>133</v>
      </c>
      <c r="S319" s="2">
        <v>-1.4567</v>
      </c>
      <c r="T319" s="2">
        <v>17.3044</v>
      </c>
      <c r="U319" s="2">
        <v>0.12782</v>
      </c>
    </row>
    <row r="320" spans="16:21" ht="12.75" hidden="1">
      <c r="P320" s="2" t="str">
        <f t="shared" si="6"/>
        <v>F134</v>
      </c>
      <c r="Q320" s="2" t="s">
        <v>5</v>
      </c>
      <c r="R320" s="2">
        <v>134</v>
      </c>
      <c r="S320" s="2">
        <v>-1.4526</v>
      </c>
      <c r="T320" s="2">
        <v>17.3637</v>
      </c>
      <c r="U320" s="2">
        <v>0.12816</v>
      </c>
    </row>
    <row r="321" spans="16:21" ht="12.75" hidden="1">
      <c r="P321" s="2" t="str">
        <f t="shared" si="6"/>
        <v>F135</v>
      </c>
      <c r="Q321" s="2" t="s">
        <v>5</v>
      </c>
      <c r="R321" s="2">
        <v>135</v>
      </c>
      <c r="S321" s="2">
        <v>-1.4482</v>
      </c>
      <c r="T321" s="2">
        <v>17.4238</v>
      </c>
      <c r="U321" s="2">
        <v>0.12849</v>
      </c>
    </row>
    <row r="322" spans="16:21" ht="12.75" hidden="1">
      <c r="P322" s="2" t="str">
        <f t="shared" si="6"/>
        <v>F136</v>
      </c>
      <c r="Q322" s="2" t="s">
        <v>5</v>
      </c>
      <c r="R322" s="2">
        <v>136</v>
      </c>
      <c r="S322" s="2">
        <v>-1.4436</v>
      </c>
      <c r="T322" s="2">
        <v>17.4847</v>
      </c>
      <c r="U322" s="2">
        <v>0.12882</v>
      </c>
    </row>
    <row r="323" spans="16:21" ht="12.75" hidden="1">
      <c r="P323" s="2" t="str">
        <f t="shared" si="6"/>
        <v>F137</v>
      </c>
      <c r="Q323" s="2" t="s">
        <v>5</v>
      </c>
      <c r="R323" s="2">
        <v>137</v>
      </c>
      <c r="S323" s="2">
        <v>-1.4389</v>
      </c>
      <c r="T323" s="2">
        <v>17.5464</v>
      </c>
      <c r="U323" s="2">
        <v>0.12914</v>
      </c>
    </row>
    <row r="324" spans="16:21" ht="12.75" hidden="1">
      <c r="P324" s="2" t="str">
        <f t="shared" si="6"/>
        <v>F138</v>
      </c>
      <c r="Q324" s="2" t="s">
        <v>5</v>
      </c>
      <c r="R324" s="2">
        <v>138</v>
      </c>
      <c r="S324" s="2">
        <v>-1.4339</v>
      </c>
      <c r="T324" s="2">
        <v>17.6088</v>
      </c>
      <c r="U324" s="2">
        <v>0.12946</v>
      </c>
    </row>
    <row r="325" spans="16:21" ht="12.75" hidden="1">
      <c r="P325" s="2" t="str">
        <f t="shared" si="6"/>
        <v>F139</v>
      </c>
      <c r="Q325" s="2" t="s">
        <v>5</v>
      </c>
      <c r="R325" s="2">
        <v>139</v>
      </c>
      <c r="S325" s="2">
        <v>-1.4288</v>
      </c>
      <c r="T325" s="2">
        <v>17.6719</v>
      </c>
      <c r="U325" s="2">
        <v>0.12978</v>
      </c>
    </row>
    <row r="326" spans="16:21" ht="12.75" hidden="1">
      <c r="P326" s="2" t="str">
        <f t="shared" si="6"/>
        <v>F140</v>
      </c>
      <c r="Q326" s="2" t="s">
        <v>5</v>
      </c>
      <c r="R326" s="2">
        <v>140</v>
      </c>
      <c r="S326" s="2">
        <v>-1.4235</v>
      </c>
      <c r="T326" s="2">
        <v>17.7357</v>
      </c>
      <c r="U326" s="2">
        <v>0.13009</v>
      </c>
    </row>
    <row r="327" spans="16:21" ht="12.75" hidden="1">
      <c r="P327" s="2" t="str">
        <f t="shared" si="6"/>
        <v>F141</v>
      </c>
      <c r="Q327" s="2" t="s">
        <v>5</v>
      </c>
      <c r="R327" s="2">
        <v>141</v>
      </c>
      <c r="S327" s="2">
        <v>-1.418</v>
      </c>
      <c r="T327" s="2">
        <v>17.8001</v>
      </c>
      <c r="U327" s="2">
        <v>0.1304</v>
      </c>
    </row>
    <row r="328" spans="16:21" ht="12.75" hidden="1">
      <c r="P328" s="2" t="str">
        <f t="shared" si="6"/>
        <v>F142</v>
      </c>
      <c r="Q328" s="2" t="s">
        <v>5</v>
      </c>
      <c r="R328" s="2">
        <v>142</v>
      </c>
      <c r="S328" s="2">
        <v>-1.4123</v>
      </c>
      <c r="T328" s="2">
        <v>17.8651</v>
      </c>
      <c r="U328" s="2">
        <v>0.1307</v>
      </c>
    </row>
    <row r="329" spans="16:21" ht="12.75" hidden="1">
      <c r="P329" s="2" t="str">
        <f t="shared" si="6"/>
        <v>F143</v>
      </c>
      <c r="Q329" s="2" t="s">
        <v>5</v>
      </c>
      <c r="R329" s="2">
        <v>143</v>
      </c>
      <c r="S329" s="2">
        <v>-1.4065</v>
      </c>
      <c r="T329" s="2">
        <v>17.9306</v>
      </c>
      <c r="U329" s="2">
        <v>0.13099</v>
      </c>
    </row>
    <row r="330" spans="16:21" ht="12.75" hidden="1">
      <c r="P330" s="2" t="str">
        <f t="shared" si="6"/>
        <v>F144</v>
      </c>
      <c r="Q330" s="2" t="s">
        <v>5</v>
      </c>
      <c r="R330" s="2">
        <v>144</v>
      </c>
      <c r="S330" s="2">
        <v>-1.4006</v>
      </c>
      <c r="T330" s="2">
        <v>17.9966</v>
      </c>
      <c r="U330" s="2">
        <v>0.13129</v>
      </c>
    </row>
    <row r="331" spans="16:21" ht="12.75" hidden="1">
      <c r="P331" s="2" t="str">
        <f t="shared" si="6"/>
        <v>F145</v>
      </c>
      <c r="Q331" s="2" t="s">
        <v>5</v>
      </c>
      <c r="R331" s="2">
        <v>145</v>
      </c>
      <c r="S331" s="2">
        <v>-1.3945</v>
      </c>
      <c r="T331" s="2">
        <v>18.063</v>
      </c>
      <c r="U331" s="2">
        <v>0.13158</v>
      </c>
    </row>
    <row r="332" spans="16:21" ht="12.75" hidden="1">
      <c r="P332" s="2" t="str">
        <f t="shared" si="6"/>
        <v>F146</v>
      </c>
      <c r="Q332" s="2" t="s">
        <v>5</v>
      </c>
      <c r="R332" s="2">
        <v>146</v>
      </c>
      <c r="S332" s="2">
        <v>-1.3883</v>
      </c>
      <c r="T332" s="2">
        <v>18.1297</v>
      </c>
      <c r="U332" s="2">
        <v>0.13186</v>
      </c>
    </row>
    <row r="333" spans="16:21" ht="12.75" hidden="1">
      <c r="P333" s="2" t="str">
        <f t="shared" si="6"/>
        <v>F147</v>
      </c>
      <c r="Q333" s="2" t="s">
        <v>5</v>
      </c>
      <c r="R333" s="2">
        <v>147</v>
      </c>
      <c r="S333" s="2">
        <v>-1.3819</v>
      </c>
      <c r="T333" s="2">
        <v>18.1967</v>
      </c>
      <c r="U333" s="2">
        <v>0.13214</v>
      </c>
    </row>
    <row r="334" spans="16:21" ht="12.75" hidden="1">
      <c r="P334" s="2" t="str">
        <f t="shared" si="6"/>
        <v>F148</v>
      </c>
      <c r="Q334" s="2" t="s">
        <v>5</v>
      </c>
      <c r="R334" s="2">
        <v>148</v>
      </c>
      <c r="S334" s="2">
        <v>-1.3755</v>
      </c>
      <c r="T334" s="2">
        <v>18.2639</v>
      </c>
      <c r="U334" s="2">
        <v>0.13241</v>
      </c>
    </row>
    <row r="335" spans="16:21" ht="12.75" hidden="1">
      <c r="P335" s="2" t="str">
        <f aca="true" t="shared" si="7" ref="P335:P398">Q335&amp;R335</f>
        <v>F149</v>
      </c>
      <c r="Q335" s="2" t="s">
        <v>5</v>
      </c>
      <c r="R335" s="2">
        <v>149</v>
      </c>
      <c r="S335" s="2">
        <v>-1.3689</v>
      </c>
      <c r="T335" s="2">
        <v>18.3312</v>
      </c>
      <c r="U335" s="2">
        <v>0.13268</v>
      </c>
    </row>
    <row r="336" spans="16:21" ht="12.75" hidden="1">
      <c r="P336" s="2" t="str">
        <f t="shared" si="7"/>
        <v>F150</v>
      </c>
      <c r="Q336" s="2" t="s">
        <v>5</v>
      </c>
      <c r="R336" s="2">
        <v>150</v>
      </c>
      <c r="S336" s="2">
        <v>-1.3621</v>
      </c>
      <c r="T336" s="2">
        <v>18.3986</v>
      </c>
      <c r="U336" s="2">
        <v>0.13295</v>
      </c>
    </row>
    <row r="337" spans="16:21" ht="12.75" hidden="1">
      <c r="P337" s="2" t="str">
        <f t="shared" si="7"/>
        <v>F151</v>
      </c>
      <c r="Q337" s="2" t="s">
        <v>5</v>
      </c>
      <c r="R337" s="2">
        <v>151</v>
      </c>
      <c r="S337" s="2">
        <v>-1.3553</v>
      </c>
      <c r="T337" s="2">
        <v>18.466</v>
      </c>
      <c r="U337" s="2">
        <v>0.13321</v>
      </c>
    </row>
    <row r="338" spans="16:21" ht="12.75" hidden="1">
      <c r="P338" s="2" t="str">
        <f t="shared" si="7"/>
        <v>F152</v>
      </c>
      <c r="Q338" s="2" t="s">
        <v>5</v>
      </c>
      <c r="R338" s="2">
        <v>152</v>
      </c>
      <c r="S338" s="2">
        <v>-1.3483</v>
      </c>
      <c r="T338" s="2">
        <v>18.5333</v>
      </c>
      <c r="U338" s="2">
        <v>0.13347</v>
      </c>
    </row>
    <row r="339" spans="16:21" ht="12.75" hidden="1">
      <c r="P339" s="2" t="str">
        <f t="shared" si="7"/>
        <v>F153</v>
      </c>
      <c r="Q339" s="2" t="s">
        <v>5</v>
      </c>
      <c r="R339" s="2">
        <v>153</v>
      </c>
      <c r="S339" s="2">
        <v>-1.3413</v>
      </c>
      <c r="T339" s="2">
        <v>18.6006</v>
      </c>
      <c r="U339" s="2">
        <v>0.13372</v>
      </c>
    </row>
    <row r="340" spans="16:21" ht="12.75" hidden="1">
      <c r="P340" s="2" t="str">
        <f t="shared" si="7"/>
        <v>F154</v>
      </c>
      <c r="Q340" s="2" t="s">
        <v>5</v>
      </c>
      <c r="R340" s="2">
        <v>154</v>
      </c>
      <c r="S340" s="2">
        <v>-1.3341</v>
      </c>
      <c r="T340" s="2">
        <v>18.6677</v>
      </c>
      <c r="U340" s="2">
        <v>0.13397</v>
      </c>
    </row>
    <row r="341" spans="16:21" ht="12.75" hidden="1">
      <c r="P341" s="2" t="str">
        <f t="shared" si="7"/>
        <v>F155</v>
      </c>
      <c r="Q341" s="2" t="s">
        <v>5</v>
      </c>
      <c r="R341" s="2">
        <v>155</v>
      </c>
      <c r="S341" s="2">
        <v>-1.3269</v>
      </c>
      <c r="T341" s="2">
        <v>18.7346</v>
      </c>
      <c r="U341" s="2">
        <v>0.13421</v>
      </c>
    </row>
    <row r="342" spans="16:21" ht="12.75" hidden="1">
      <c r="P342" s="2" t="str">
        <f t="shared" si="7"/>
        <v>F156</v>
      </c>
      <c r="Q342" s="2" t="s">
        <v>5</v>
      </c>
      <c r="R342" s="2">
        <v>156</v>
      </c>
      <c r="S342" s="2">
        <v>-1.3195</v>
      </c>
      <c r="T342" s="2">
        <v>18.8012</v>
      </c>
      <c r="U342" s="2">
        <v>0.13445</v>
      </c>
    </row>
    <row r="343" spans="16:21" ht="12.75" hidden="1">
      <c r="P343" s="2" t="str">
        <f t="shared" si="7"/>
        <v>F157</v>
      </c>
      <c r="Q343" s="2" t="s">
        <v>5</v>
      </c>
      <c r="R343" s="2">
        <v>157</v>
      </c>
      <c r="S343" s="2">
        <v>-1.3121</v>
      </c>
      <c r="T343" s="2">
        <v>18.8675</v>
      </c>
      <c r="U343" s="2">
        <v>0.13469</v>
      </c>
    </row>
    <row r="344" spans="16:21" ht="12.75" hidden="1">
      <c r="P344" s="2" t="str">
        <f t="shared" si="7"/>
        <v>F158</v>
      </c>
      <c r="Q344" s="2" t="s">
        <v>5</v>
      </c>
      <c r="R344" s="2">
        <v>158</v>
      </c>
      <c r="S344" s="2">
        <v>-1.3046</v>
      </c>
      <c r="T344" s="2">
        <v>18.9335</v>
      </c>
      <c r="U344" s="2">
        <v>0.13492</v>
      </c>
    </row>
    <row r="345" spans="16:21" ht="12.75" hidden="1">
      <c r="P345" s="2" t="str">
        <f t="shared" si="7"/>
        <v>F159</v>
      </c>
      <c r="Q345" s="2" t="s">
        <v>5</v>
      </c>
      <c r="R345" s="2">
        <v>159</v>
      </c>
      <c r="S345" s="2">
        <v>-1.297</v>
      </c>
      <c r="T345" s="2">
        <v>18.9991</v>
      </c>
      <c r="U345" s="2">
        <v>0.13514</v>
      </c>
    </row>
    <row r="346" spans="16:21" ht="12.75" hidden="1">
      <c r="P346" s="2" t="str">
        <f t="shared" si="7"/>
        <v>F160</v>
      </c>
      <c r="Q346" s="2" t="s">
        <v>5</v>
      </c>
      <c r="R346" s="2">
        <v>160</v>
      </c>
      <c r="S346" s="2">
        <v>-1.2894</v>
      </c>
      <c r="T346" s="2">
        <v>19.0642</v>
      </c>
      <c r="U346" s="2">
        <v>0.13537</v>
      </c>
    </row>
    <row r="347" spans="16:21" ht="12.75" hidden="1">
      <c r="P347" s="2" t="str">
        <f t="shared" si="7"/>
        <v>F161</v>
      </c>
      <c r="Q347" s="2" t="s">
        <v>5</v>
      </c>
      <c r="R347" s="2">
        <v>161</v>
      </c>
      <c r="S347" s="2">
        <v>-1.2816</v>
      </c>
      <c r="T347" s="2">
        <v>19.1289</v>
      </c>
      <c r="U347" s="2">
        <v>0.13559</v>
      </c>
    </row>
    <row r="348" spans="16:21" ht="12.75" hidden="1">
      <c r="P348" s="2" t="str">
        <f t="shared" si="7"/>
        <v>F162</v>
      </c>
      <c r="Q348" s="2" t="s">
        <v>5</v>
      </c>
      <c r="R348" s="2">
        <v>162</v>
      </c>
      <c r="S348" s="2">
        <v>-1.2739</v>
      </c>
      <c r="T348" s="2">
        <v>19.1931</v>
      </c>
      <c r="U348" s="2">
        <v>0.1358</v>
      </c>
    </row>
    <row r="349" spans="16:21" ht="12.75" hidden="1">
      <c r="P349" s="2" t="str">
        <f t="shared" si="7"/>
        <v>F163</v>
      </c>
      <c r="Q349" s="2" t="s">
        <v>5</v>
      </c>
      <c r="R349" s="2">
        <v>163</v>
      </c>
      <c r="S349" s="2">
        <v>-1.2661</v>
      </c>
      <c r="T349" s="2">
        <v>19.2567</v>
      </c>
      <c r="U349" s="2">
        <v>0.13601</v>
      </c>
    </row>
    <row r="350" spans="16:21" ht="12.75" hidden="1">
      <c r="P350" s="2" t="str">
        <f t="shared" si="7"/>
        <v>F164</v>
      </c>
      <c r="Q350" s="2" t="s">
        <v>5</v>
      </c>
      <c r="R350" s="2">
        <v>164</v>
      </c>
      <c r="S350" s="2">
        <v>-1.2583</v>
      </c>
      <c r="T350" s="2">
        <v>19.3197</v>
      </c>
      <c r="U350" s="2">
        <v>0.13622</v>
      </c>
    </row>
    <row r="351" spans="16:21" ht="12.75" hidden="1">
      <c r="P351" s="2" t="str">
        <f t="shared" si="7"/>
        <v>F165</v>
      </c>
      <c r="Q351" s="2" t="s">
        <v>5</v>
      </c>
      <c r="R351" s="2">
        <v>165</v>
      </c>
      <c r="S351" s="2">
        <v>-1.2504</v>
      </c>
      <c r="T351" s="2">
        <v>19.382</v>
      </c>
      <c r="U351" s="2">
        <v>0.13642</v>
      </c>
    </row>
    <row r="352" spans="16:21" ht="12.75" hidden="1">
      <c r="P352" s="2" t="str">
        <f t="shared" si="7"/>
        <v>F166</v>
      </c>
      <c r="Q352" s="2" t="s">
        <v>5</v>
      </c>
      <c r="R352" s="2">
        <v>166</v>
      </c>
      <c r="S352" s="2">
        <v>-1.2425</v>
      </c>
      <c r="T352" s="2">
        <v>19.4437</v>
      </c>
      <c r="U352" s="2">
        <v>0.13662</v>
      </c>
    </row>
    <row r="353" spans="16:21" ht="12.75" hidden="1">
      <c r="P353" s="2" t="str">
        <f t="shared" si="7"/>
        <v>F167</v>
      </c>
      <c r="Q353" s="2" t="s">
        <v>5</v>
      </c>
      <c r="R353" s="2">
        <v>167</v>
      </c>
      <c r="S353" s="2">
        <v>-1.2345</v>
      </c>
      <c r="T353" s="2">
        <v>19.5045</v>
      </c>
      <c r="U353" s="2">
        <v>0.13681</v>
      </c>
    </row>
    <row r="354" spans="16:21" ht="12.75" hidden="1">
      <c r="P354" s="2" t="str">
        <f t="shared" si="7"/>
        <v>F168</v>
      </c>
      <c r="Q354" s="2" t="s">
        <v>5</v>
      </c>
      <c r="R354" s="2">
        <v>168</v>
      </c>
      <c r="S354" s="2">
        <v>-1.2266</v>
      </c>
      <c r="T354" s="2">
        <v>19.5647</v>
      </c>
      <c r="U354" s="2">
        <v>0.137</v>
      </c>
    </row>
    <row r="355" spans="16:21" ht="12.75" hidden="1">
      <c r="P355" s="2" t="str">
        <f t="shared" si="7"/>
        <v>F169</v>
      </c>
      <c r="Q355" s="2" t="s">
        <v>5</v>
      </c>
      <c r="R355" s="2">
        <v>169</v>
      </c>
      <c r="S355" s="2">
        <v>-1.2186</v>
      </c>
      <c r="T355" s="2">
        <v>19.624</v>
      </c>
      <c r="U355" s="2">
        <v>0.13719</v>
      </c>
    </row>
    <row r="356" spans="16:21" ht="12.75" hidden="1">
      <c r="P356" s="2" t="str">
        <f t="shared" si="7"/>
        <v>F170</v>
      </c>
      <c r="Q356" s="2" t="s">
        <v>5</v>
      </c>
      <c r="R356" s="2">
        <v>170</v>
      </c>
      <c r="S356" s="2">
        <v>-1.2107</v>
      </c>
      <c r="T356" s="2">
        <v>19.6824</v>
      </c>
      <c r="U356" s="2">
        <v>0.13738</v>
      </c>
    </row>
    <row r="357" spans="16:21" ht="12.75" hidden="1">
      <c r="P357" s="2" t="str">
        <f t="shared" si="7"/>
        <v>F171</v>
      </c>
      <c r="Q357" s="2" t="s">
        <v>5</v>
      </c>
      <c r="R357" s="2">
        <v>171</v>
      </c>
      <c r="S357" s="2">
        <v>-1.2027</v>
      </c>
      <c r="T357" s="2">
        <v>19.74</v>
      </c>
      <c r="U357" s="2">
        <v>0.13756</v>
      </c>
    </row>
    <row r="358" spans="16:21" ht="12.75" hidden="1">
      <c r="P358" s="2" t="str">
        <f t="shared" si="7"/>
        <v>F172</v>
      </c>
      <c r="Q358" s="2" t="s">
        <v>5</v>
      </c>
      <c r="R358" s="2">
        <v>172</v>
      </c>
      <c r="S358" s="2">
        <v>-1.1947</v>
      </c>
      <c r="T358" s="2">
        <v>19.7966</v>
      </c>
      <c r="U358" s="2">
        <v>0.13774</v>
      </c>
    </row>
    <row r="359" spans="16:21" ht="12.75" hidden="1">
      <c r="P359" s="2" t="str">
        <f t="shared" si="7"/>
        <v>F173</v>
      </c>
      <c r="Q359" s="2" t="s">
        <v>5</v>
      </c>
      <c r="R359" s="2">
        <v>173</v>
      </c>
      <c r="S359" s="2">
        <v>-1.1867</v>
      </c>
      <c r="T359" s="2">
        <v>19.8523</v>
      </c>
      <c r="U359" s="2">
        <v>0.13791</v>
      </c>
    </row>
    <row r="360" spans="16:21" ht="12.75" hidden="1">
      <c r="P360" s="2" t="str">
        <f t="shared" si="7"/>
        <v>F174</v>
      </c>
      <c r="Q360" s="2" t="s">
        <v>5</v>
      </c>
      <c r="R360" s="2">
        <v>174</v>
      </c>
      <c r="S360" s="2">
        <v>-1.1788</v>
      </c>
      <c r="T360" s="2">
        <v>19.907</v>
      </c>
      <c r="U360" s="2">
        <v>0.13808</v>
      </c>
    </row>
    <row r="361" spans="16:21" ht="12.75" hidden="1">
      <c r="P361" s="2" t="str">
        <f t="shared" si="7"/>
        <v>F175</v>
      </c>
      <c r="Q361" s="2" t="s">
        <v>5</v>
      </c>
      <c r="R361" s="2">
        <v>175</v>
      </c>
      <c r="S361" s="2">
        <v>-1.1708</v>
      </c>
      <c r="T361" s="2">
        <v>19.9607</v>
      </c>
      <c r="U361" s="2">
        <v>0.13825</v>
      </c>
    </row>
    <row r="362" spans="16:21" ht="12.75" hidden="1">
      <c r="P362" s="2" t="str">
        <f t="shared" si="7"/>
        <v>F176</v>
      </c>
      <c r="Q362" s="2" t="s">
        <v>5</v>
      </c>
      <c r="R362" s="2">
        <v>176</v>
      </c>
      <c r="S362" s="2">
        <v>-1.1629</v>
      </c>
      <c r="T362" s="2">
        <v>20.0133</v>
      </c>
      <c r="U362" s="2">
        <v>0.13841</v>
      </c>
    </row>
    <row r="363" spans="16:21" ht="12.75" hidden="1">
      <c r="P363" s="2" t="str">
        <f t="shared" si="7"/>
        <v>F177</v>
      </c>
      <c r="Q363" s="2" t="s">
        <v>5</v>
      </c>
      <c r="R363" s="2">
        <v>177</v>
      </c>
      <c r="S363" s="2">
        <v>-1.1549</v>
      </c>
      <c r="T363" s="2">
        <v>20.0648</v>
      </c>
      <c r="U363" s="2">
        <v>0.13858</v>
      </c>
    </row>
    <row r="364" spans="16:21" ht="12.75" hidden="1">
      <c r="P364" s="2" t="str">
        <f t="shared" si="7"/>
        <v>F178</v>
      </c>
      <c r="Q364" s="2" t="s">
        <v>5</v>
      </c>
      <c r="R364" s="2">
        <v>178</v>
      </c>
      <c r="S364" s="2">
        <v>-1.147</v>
      </c>
      <c r="T364" s="2">
        <v>20.1152</v>
      </c>
      <c r="U364" s="2">
        <v>0.13873</v>
      </c>
    </row>
    <row r="365" spans="16:21" ht="12.75" hidden="1">
      <c r="P365" s="2" t="str">
        <f t="shared" si="7"/>
        <v>F179</v>
      </c>
      <c r="Q365" s="2" t="s">
        <v>5</v>
      </c>
      <c r="R365" s="2">
        <v>179</v>
      </c>
      <c r="S365" s="2">
        <v>-1.139</v>
      </c>
      <c r="T365" s="2">
        <v>20.1644</v>
      </c>
      <c r="U365" s="2">
        <v>0.13889</v>
      </c>
    </row>
    <row r="366" spans="16:21" ht="12.75" hidden="1">
      <c r="P366" s="2" t="str">
        <f t="shared" si="7"/>
        <v>F180</v>
      </c>
      <c r="Q366" s="2" t="s">
        <v>5</v>
      </c>
      <c r="R366" s="2">
        <v>180</v>
      </c>
      <c r="S366" s="2">
        <v>-1.1311</v>
      </c>
      <c r="T366" s="2">
        <v>20.2125</v>
      </c>
      <c r="U366" s="2">
        <v>0.13904</v>
      </c>
    </row>
    <row r="367" spans="16:21" ht="12.75" hidden="1">
      <c r="P367" s="2" t="str">
        <f t="shared" si="7"/>
        <v>F181</v>
      </c>
      <c r="Q367" s="2" t="s">
        <v>5</v>
      </c>
      <c r="R367" s="2">
        <v>181</v>
      </c>
      <c r="S367" s="2">
        <v>-1.1232</v>
      </c>
      <c r="T367" s="2">
        <v>20.2595</v>
      </c>
      <c r="U367" s="2">
        <v>0.1392</v>
      </c>
    </row>
    <row r="368" spans="16:21" ht="12.75" hidden="1">
      <c r="P368" s="2" t="str">
        <f t="shared" si="7"/>
        <v>F182</v>
      </c>
      <c r="Q368" s="2" t="s">
        <v>5</v>
      </c>
      <c r="R368" s="2">
        <v>182</v>
      </c>
      <c r="S368" s="2">
        <v>-1.1153</v>
      </c>
      <c r="T368" s="2">
        <v>20.3053</v>
      </c>
      <c r="U368" s="2">
        <v>0.13934</v>
      </c>
    </row>
    <row r="369" spans="16:21" ht="12.75" hidden="1">
      <c r="P369" s="2" t="str">
        <f t="shared" si="7"/>
        <v>F183</v>
      </c>
      <c r="Q369" s="2" t="s">
        <v>5</v>
      </c>
      <c r="R369" s="2">
        <v>183</v>
      </c>
      <c r="S369" s="2">
        <v>-1.1074</v>
      </c>
      <c r="T369" s="2">
        <v>20.3499</v>
      </c>
      <c r="U369" s="2">
        <v>0.13949</v>
      </c>
    </row>
    <row r="370" spans="16:21" ht="12.75" hidden="1">
      <c r="P370" s="2" t="str">
        <f t="shared" si="7"/>
        <v>F184</v>
      </c>
      <c r="Q370" s="2" t="s">
        <v>5</v>
      </c>
      <c r="R370" s="2">
        <v>184</v>
      </c>
      <c r="S370" s="2">
        <v>-1.0996</v>
      </c>
      <c r="T370" s="2">
        <v>20.3934</v>
      </c>
      <c r="U370" s="2">
        <v>0.13963</v>
      </c>
    </row>
    <row r="371" spans="16:21" ht="12.75" hidden="1">
      <c r="P371" s="2" t="str">
        <f t="shared" si="7"/>
        <v>F185</v>
      </c>
      <c r="Q371" s="2" t="s">
        <v>5</v>
      </c>
      <c r="R371" s="2">
        <v>185</v>
      </c>
      <c r="S371" s="2">
        <v>-1.0917</v>
      </c>
      <c r="T371" s="2">
        <v>20.4357</v>
      </c>
      <c r="U371" s="2">
        <v>0.13977</v>
      </c>
    </row>
    <row r="372" spans="16:21" ht="12.75" hidden="1">
      <c r="P372" s="2" t="str">
        <f t="shared" si="7"/>
        <v>F186</v>
      </c>
      <c r="Q372" s="2" t="s">
        <v>5</v>
      </c>
      <c r="R372" s="2">
        <v>186</v>
      </c>
      <c r="S372" s="2">
        <v>-1.0838</v>
      </c>
      <c r="T372" s="2">
        <v>20.4769</v>
      </c>
      <c r="U372" s="2">
        <v>0.13991</v>
      </c>
    </row>
    <row r="373" spans="16:21" ht="12.75" hidden="1">
      <c r="P373" s="2" t="str">
        <f t="shared" si="7"/>
        <v>F187</v>
      </c>
      <c r="Q373" s="2" t="s">
        <v>5</v>
      </c>
      <c r="R373" s="2">
        <v>187</v>
      </c>
      <c r="S373" s="2">
        <v>-1.076</v>
      </c>
      <c r="T373" s="2">
        <v>20.517</v>
      </c>
      <c r="U373" s="2">
        <v>0.14005</v>
      </c>
    </row>
    <row r="374" spans="16:21" ht="12.75" hidden="1">
      <c r="P374" s="2" t="str">
        <f t="shared" si="7"/>
        <v>F188</v>
      </c>
      <c r="Q374" s="2" t="s">
        <v>5</v>
      </c>
      <c r="R374" s="2">
        <v>188</v>
      </c>
      <c r="S374" s="2">
        <v>-1.0681</v>
      </c>
      <c r="T374" s="2">
        <v>20.556</v>
      </c>
      <c r="U374" s="2">
        <v>0.14018</v>
      </c>
    </row>
    <row r="375" spans="16:21" ht="12.75" hidden="1">
      <c r="P375" s="2" t="str">
        <f t="shared" si="7"/>
        <v>F189</v>
      </c>
      <c r="Q375" s="2" t="s">
        <v>5</v>
      </c>
      <c r="R375" s="2">
        <v>189</v>
      </c>
      <c r="S375" s="2">
        <v>-1.0603</v>
      </c>
      <c r="T375" s="2">
        <v>20.5938</v>
      </c>
      <c r="U375" s="2">
        <v>0.14031</v>
      </c>
    </row>
    <row r="376" spans="16:21" ht="12.75" hidden="1">
      <c r="P376" s="2" t="str">
        <f t="shared" si="7"/>
        <v>F190</v>
      </c>
      <c r="Q376" s="2" t="s">
        <v>5</v>
      </c>
      <c r="R376" s="2">
        <v>190</v>
      </c>
      <c r="S376" s="2">
        <v>-1.0525</v>
      </c>
      <c r="T376" s="2">
        <v>20.6306</v>
      </c>
      <c r="U376" s="2">
        <v>0.14044</v>
      </c>
    </row>
    <row r="377" spans="16:21" ht="12.75" hidden="1">
      <c r="P377" s="2" t="str">
        <f t="shared" si="7"/>
        <v>F191</v>
      </c>
      <c r="Q377" s="2" t="s">
        <v>5</v>
      </c>
      <c r="R377" s="2">
        <v>191</v>
      </c>
      <c r="S377" s="2">
        <v>-1.0447</v>
      </c>
      <c r="T377" s="2">
        <v>20.6663</v>
      </c>
      <c r="U377" s="2">
        <v>0.14057</v>
      </c>
    </row>
    <row r="378" spans="16:21" ht="12.75" hidden="1">
      <c r="P378" s="2" t="str">
        <f t="shared" si="7"/>
        <v>F192</v>
      </c>
      <c r="Q378" s="2" t="s">
        <v>5</v>
      </c>
      <c r="R378" s="2">
        <v>192</v>
      </c>
      <c r="S378" s="2">
        <v>-1.0368</v>
      </c>
      <c r="T378" s="2">
        <v>20.7008</v>
      </c>
      <c r="U378" s="2">
        <v>0.1407</v>
      </c>
    </row>
    <row r="379" spans="16:21" ht="12.75" hidden="1">
      <c r="P379" s="2" t="str">
        <f t="shared" si="7"/>
        <v>F193</v>
      </c>
      <c r="Q379" s="2" t="s">
        <v>5</v>
      </c>
      <c r="R379" s="2">
        <v>193</v>
      </c>
      <c r="S379" s="2">
        <v>-1.029</v>
      </c>
      <c r="T379" s="2">
        <v>20.7344</v>
      </c>
      <c r="U379" s="2">
        <v>0.14082</v>
      </c>
    </row>
    <row r="380" spans="16:21" ht="12.75" hidden="1">
      <c r="P380" s="2" t="str">
        <f t="shared" si="7"/>
        <v>F194</v>
      </c>
      <c r="Q380" s="2" t="s">
        <v>5</v>
      </c>
      <c r="R380" s="2">
        <v>194</v>
      </c>
      <c r="S380" s="2">
        <v>-1.0212</v>
      </c>
      <c r="T380" s="2">
        <v>20.7668</v>
      </c>
      <c r="U380" s="2">
        <v>0.14094</v>
      </c>
    </row>
    <row r="381" spans="16:21" ht="12.75" hidden="1">
      <c r="P381" s="2" t="str">
        <f t="shared" si="7"/>
        <v>F195</v>
      </c>
      <c r="Q381" s="2" t="s">
        <v>5</v>
      </c>
      <c r="R381" s="2">
        <v>195</v>
      </c>
      <c r="S381" s="2">
        <v>-1.0134</v>
      </c>
      <c r="T381" s="2">
        <v>20.7982</v>
      </c>
      <c r="U381" s="2">
        <v>0.14106</v>
      </c>
    </row>
    <row r="382" spans="16:21" ht="12.75" hidden="1">
      <c r="P382" s="2" t="str">
        <f t="shared" si="7"/>
        <v>F196</v>
      </c>
      <c r="Q382" s="2" t="s">
        <v>5</v>
      </c>
      <c r="R382" s="2">
        <v>196</v>
      </c>
      <c r="S382" s="2">
        <v>-1.0055</v>
      </c>
      <c r="T382" s="2">
        <v>20.8286</v>
      </c>
      <c r="U382" s="2">
        <v>0.14118</v>
      </c>
    </row>
    <row r="383" spans="16:21" ht="12.75" hidden="1">
      <c r="P383" s="2" t="str">
        <f t="shared" si="7"/>
        <v>F197</v>
      </c>
      <c r="Q383" s="2" t="s">
        <v>5</v>
      </c>
      <c r="R383" s="2">
        <v>197</v>
      </c>
      <c r="S383" s="2">
        <v>-0.9977</v>
      </c>
      <c r="T383" s="2">
        <v>20.858</v>
      </c>
      <c r="U383" s="2">
        <v>0.1413</v>
      </c>
    </row>
    <row r="384" spans="16:21" ht="12.75" hidden="1">
      <c r="P384" s="2" t="str">
        <f t="shared" si="7"/>
        <v>F198</v>
      </c>
      <c r="Q384" s="2" t="s">
        <v>5</v>
      </c>
      <c r="R384" s="2">
        <v>198</v>
      </c>
      <c r="S384" s="2">
        <v>-0.9898</v>
      </c>
      <c r="T384" s="2">
        <v>20.8863</v>
      </c>
      <c r="U384" s="2">
        <v>0.14142</v>
      </c>
    </row>
    <row r="385" spans="16:21" ht="12.75" hidden="1">
      <c r="P385" s="2" t="str">
        <f t="shared" si="7"/>
        <v>F199</v>
      </c>
      <c r="Q385" s="2" t="s">
        <v>5</v>
      </c>
      <c r="R385" s="2">
        <v>199</v>
      </c>
      <c r="S385" s="2">
        <v>-0.9819</v>
      </c>
      <c r="T385" s="2">
        <v>20.9137</v>
      </c>
      <c r="U385" s="2">
        <v>0.14153</v>
      </c>
    </row>
    <row r="386" spans="16:21" ht="12.75" hidden="1">
      <c r="P386" s="2" t="str">
        <f t="shared" si="7"/>
        <v>F200</v>
      </c>
      <c r="Q386" s="2" t="s">
        <v>5</v>
      </c>
      <c r="R386" s="2">
        <v>200</v>
      </c>
      <c r="S386" s="2">
        <v>-0.974</v>
      </c>
      <c r="T386" s="2">
        <v>20.9401</v>
      </c>
      <c r="U386" s="2">
        <v>0.14164</v>
      </c>
    </row>
    <row r="387" spans="16:21" ht="12.75" hidden="1">
      <c r="P387" s="2" t="str">
        <f t="shared" si="7"/>
        <v>F201</v>
      </c>
      <c r="Q387" s="2" t="s">
        <v>5</v>
      </c>
      <c r="R387" s="2">
        <v>201</v>
      </c>
      <c r="S387" s="2">
        <v>-0.9661</v>
      </c>
      <c r="T387" s="2">
        <v>20.9656</v>
      </c>
      <c r="U387" s="2">
        <v>0.14176</v>
      </c>
    </row>
    <row r="388" spans="16:21" ht="12.75" hidden="1">
      <c r="P388" s="2" t="str">
        <f t="shared" si="7"/>
        <v>F202</v>
      </c>
      <c r="Q388" s="2" t="s">
        <v>5</v>
      </c>
      <c r="R388" s="2">
        <v>202</v>
      </c>
      <c r="S388" s="2">
        <v>-0.9582</v>
      </c>
      <c r="T388" s="2">
        <v>20.9901</v>
      </c>
      <c r="U388" s="2">
        <v>0.14187</v>
      </c>
    </row>
    <row r="389" spans="16:21" ht="12.75" hidden="1">
      <c r="P389" s="2" t="str">
        <f t="shared" si="7"/>
        <v>F203</v>
      </c>
      <c r="Q389" s="2" t="s">
        <v>5</v>
      </c>
      <c r="R389" s="2">
        <v>203</v>
      </c>
      <c r="S389" s="2">
        <v>-0.9503</v>
      </c>
      <c r="T389" s="2">
        <v>21.0138</v>
      </c>
      <c r="U389" s="2">
        <v>0.14198</v>
      </c>
    </row>
    <row r="390" spans="16:21" ht="12.75" hidden="1">
      <c r="P390" s="2" t="str">
        <f t="shared" si="7"/>
        <v>F204</v>
      </c>
      <c r="Q390" s="2" t="s">
        <v>5</v>
      </c>
      <c r="R390" s="2">
        <v>204</v>
      </c>
      <c r="S390" s="2">
        <v>-0.9423</v>
      </c>
      <c r="T390" s="2">
        <v>21.0367</v>
      </c>
      <c r="U390" s="2">
        <v>0.14208</v>
      </c>
    </row>
    <row r="391" spans="16:21" ht="12.75" hidden="1">
      <c r="P391" s="2" t="str">
        <f t="shared" si="7"/>
        <v>F205</v>
      </c>
      <c r="Q391" s="2" t="s">
        <v>5</v>
      </c>
      <c r="R391" s="2">
        <v>205</v>
      </c>
      <c r="S391" s="2">
        <v>-0.9344</v>
      </c>
      <c r="T391" s="2">
        <v>21.0587</v>
      </c>
      <c r="U391" s="2">
        <v>0.14219</v>
      </c>
    </row>
    <row r="392" spans="16:21" ht="12.75" hidden="1">
      <c r="P392" s="2" t="str">
        <f t="shared" si="7"/>
        <v>F206</v>
      </c>
      <c r="Q392" s="2" t="s">
        <v>5</v>
      </c>
      <c r="R392" s="2">
        <v>206</v>
      </c>
      <c r="S392" s="2">
        <v>-0.9264</v>
      </c>
      <c r="T392" s="2">
        <v>21.0801</v>
      </c>
      <c r="U392" s="2">
        <v>0.1423</v>
      </c>
    </row>
    <row r="393" spans="16:21" ht="12.75" hidden="1">
      <c r="P393" s="2" t="str">
        <f t="shared" si="7"/>
        <v>F207</v>
      </c>
      <c r="Q393" s="2" t="s">
        <v>5</v>
      </c>
      <c r="R393" s="2">
        <v>207</v>
      </c>
      <c r="S393" s="2">
        <v>-0.9184</v>
      </c>
      <c r="T393" s="2">
        <v>21.1007</v>
      </c>
      <c r="U393" s="2">
        <v>0.1424</v>
      </c>
    </row>
    <row r="394" spans="16:21" ht="12.75" hidden="1">
      <c r="P394" s="2" t="str">
        <f t="shared" si="7"/>
        <v>F208</v>
      </c>
      <c r="Q394" s="2" t="s">
        <v>5</v>
      </c>
      <c r="R394" s="2">
        <v>208</v>
      </c>
      <c r="S394" s="2">
        <v>-0.9104</v>
      </c>
      <c r="T394" s="2">
        <v>21.1206</v>
      </c>
      <c r="U394" s="2">
        <v>0.1425</v>
      </c>
    </row>
    <row r="395" spans="16:21" ht="12.75" hidden="1">
      <c r="P395" s="2" t="str">
        <f t="shared" si="7"/>
        <v>F209</v>
      </c>
      <c r="Q395" s="2" t="s">
        <v>5</v>
      </c>
      <c r="R395" s="2">
        <v>209</v>
      </c>
      <c r="S395" s="2">
        <v>-0.9024</v>
      </c>
      <c r="T395" s="2">
        <v>21.1399</v>
      </c>
      <c r="U395" s="2">
        <v>0.14261</v>
      </c>
    </row>
    <row r="396" spans="16:21" ht="12.75" hidden="1">
      <c r="P396" s="2" t="str">
        <f t="shared" si="7"/>
        <v>F210</v>
      </c>
      <c r="Q396" s="2" t="s">
        <v>5</v>
      </c>
      <c r="R396" s="2">
        <v>210</v>
      </c>
      <c r="S396" s="2">
        <v>-0.8944</v>
      </c>
      <c r="T396" s="2">
        <v>21.1586</v>
      </c>
      <c r="U396" s="2">
        <v>0.14271</v>
      </c>
    </row>
    <row r="397" spans="16:21" ht="12.75" hidden="1">
      <c r="P397" s="2" t="str">
        <f t="shared" si="7"/>
        <v>F211</v>
      </c>
      <c r="Q397" s="2" t="s">
        <v>5</v>
      </c>
      <c r="R397" s="2">
        <v>211</v>
      </c>
      <c r="S397" s="2">
        <v>-0.8863</v>
      </c>
      <c r="T397" s="2">
        <v>21.1768</v>
      </c>
      <c r="U397" s="2">
        <v>0.14281</v>
      </c>
    </row>
    <row r="398" spans="16:21" ht="12.75" hidden="1">
      <c r="P398" s="2" t="str">
        <f t="shared" si="7"/>
        <v>F212</v>
      </c>
      <c r="Q398" s="2" t="s">
        <v>5</v>
      </c>
      <c r="R398" s="2">
        <v>212</v>
      </c>
      <c r="S398" s="2">
        <v>-0.8783</v>
      </c>
      <c r="T398" s="2">
        <v>21.1944</v>
      </c>
      <c r="U398" s="2">
        <v>0.14291</v>
      </c>
    </row>
    <row r="399" spans="16:21" ht="12.75" hidden="1">
      <c r="P399" s="2" t="str">
        <f aca="true" t="shared" si="8" ref="P399:P414">Q399&amp;R399</f>
        <v>F213</v>
      </c>
      <c r="Q399" s="2" t="s">
        <v>5</v>
      </c>
      <c r="R399" s="2">
        <v>213</v>
      </c>
      <c r="S399" s="2">
        <v>-0.8703</v>
      </c>
      <c r="T399" s="2">
        <v>21.2116</v>
      </c>
      <c r="U399" s="2">
        <v>0.14301</v>
      </c>
    </row>
    <row r="400" spans="16:21" ht="12.75" hidden="1">
      <c r="P400" s="2" t="str">
        <f t="shared" si="8"/>
        <v>F214</v>
      </c>
      <c r="Q400" s="2" t="s">
        <v>5</v>
      </c>
      <c r="R400" s="2">
        <v>214</v>
      </c>
      <c r="S400" s="2">
        <v>-0.8623</v>
      </c>
      <c r="T400" s="2">
        <v>21.2282</v>
      </c>
      <c r="U400" s="2">
        <v>0.14311</v>
      </c>
    </row>
    <row r="401" spans="16:21" ht="12.75" hidden="1">
      <c r="P401" s="2" t="str">
        <f t="shared" si="8"/>
        <v>F215</v>
      </c>
      <c r="Q401" s="2" t="s">
        <v>5</v>
      </c>
      <c r="R401" s="2">
        <v>215</v>
      </c>
      <c r="S401" s="2">
        <v>-0.8542</v>
      </c>
      <c r="T401" s="2">
        <v>21.2444</v>
      </c>
      <c r="U401" s="2">
        <v>0.1432</v>
      </c>
    </row>
    <row r="402" spans="16:21" ht="12.75" hidden="1">
      <c r="P402" s="2" t="str">
        <f t="shared" si="8"/>
        <v>F216</v>
      </c>
      <c r="Q402" s="2" t="s">
        <v>5</v>
      </c>
      <c r="R402" s="2">
        <v>216</v>
      </c>
      <c r="S402" s="2">
        <v>-0.8462</v>
      </c>
      <c r="T402" s="2">
        <v>21.2603</v>
      </c>
      <c r="U402" s="2">
        <v>0.1433</v>
      </c>
    </row>
    <row r="403" spans="16:21" ht="12.75" hidden="1">
      <c r="P403" s="2" t="str">
        <f t="shared" si="8"/>
        <v>F217</v>
      </c>
      <c r="Q403" s="2" t="s">
        <v>5</v>
      </c>
      <c r="R403" s="2">
        <v>217</v>
      </c>
      <c r="S403" s="2">
        <v>-0.8382</v>
      </c>
      <c r="T403" s="2">
        <v>21.2757</v>
      </c>
      <c r="U403" s="2">
        <v>0.1434</v>
      </c>
    </row>
    <row r="404" spans="16:21" ht="12.75" hidden="1">
      <c r="P404" s="2" t="str">
        <f t="shared" si="8"/>
        <v>F218</v>
      </c>
      <c r="Q404" s="2" t="s">
        <v>5</v>
      </c>
      <c r="R404" s="2">
        <v>218</v>
      </c>
      <c r="S404" s="2">
        <v>-0.8301</v>
      </c>
      <c r="T404" s="2">
        <v>21.2908</v>
      </c>
      <c r="U404" s="2">
        <v>0.14349</v>
      </c>
    </row>
    <row r="405" spans="16:21" ht="12.75" hidden="1">
      <c r="P405" s="2" t="str">
        <f t="shared" si="8"/>
        <v>F219</v>
      </c>
      <c r="Q405" s="2" t="s">
        <v>5</v>
      </c>
      <c r="R405" s="2">
        <v>219</v>
      </c>
      <c r="S405" s="2">
        <v>-0.8221</v>
      </c>
      <c r="T405" s="2">
        <v>21.3055</v>
      </c>
      <c r="U405" s="2">
        <v>0.14359</v>
      </c>
    </row>
    <row r="406" spans="16:21" ht="12.75" hidden="1">
      <c r="P406" s="2" t="str">
        <f t="shared" si="8"/>
        <v>F220</v>
      </c>
      <c r="Q406" s="2" t="s">
        <v>5</v>
      </c>
      <c r="R406" s="2">
        <v>220</v>
      </c>
      <c r="S406" s="2">
        <v>-0.814</v>
      </c>
      <c r="T406" s="2">
        <v>21.32</v>
      </c>
      <c r="U406" s="2">
        <v>0.14368</v>
      </c>
    </row>
    <row r="407" spans="16:21" ht="12.75" hidden="1">
      <c r="P407" s="2" t="str">
        <f t="shared" si="8"/>
        <v>F221</v>
      </c>
      <c r="Q407" s="2" t="s">
        <v>5</v>
      </c>
      <c r="R407" s="2">
        <v>221</v>
      </c>
      <c r="S407" s="2">
        <v>-0.806</v>
      </c>
      <c r="T407" s="2">
        <v>21.3341</v>
      </c>
      <c r="U407" s="2">
        <v>0.14377</v>
      </c>
    </row>
    <row r="408" spans="16:21" ht="12.75" hidden="1">
      <c r="P408" s="2" t="str">
        <f t="shared" si="8"/>
        <v>F222</v>
      </c>
      <c r="Q408" s="2" t="s">
        <v>5</v>
      </c>
      <c r="R408" s="2">
        <v>222</v>
      </c>
      <c r="S408" s="2">
        <v>-0.798</v>
      </c>
      <c r="T408" s="2">
        <v>21.348</v>
      </c>
      <c r="U408" s="2">
        <v>0.14386</v>
      </c>
    </row>
    <row r="409" spans="16:21" ht="12.75" hidden="1">
      <c r="P409" s="2" t="str">
        <f t="shared" si="8"/>
        <v>F223</v>
      </c>
      <c r="Q409" s="2" t="s">
        <v>5</v>
      </c>
      <c r="R409" s="2">
        <v>223</v>
      </c>
      <c r="S409" s="2">
        <v>-0.7899</v>
      </c>
      <c r="T409" s="2">
        <v>21.3617</v>
      </c>
      <c r="U409" s="2">
        <v>0.14396</v>
      </c>
    </row>
    <row r="410" spans="16:21" ht="12.75" hidden="1">
      <c r="P410" s="2" t="str">
        <f t="shared" si="8"/>
        <v>F224</v>
      </c>
      <c r="Q410" s="2" t="s">
        <v>5</v>
      </c>
      <c r="R410" s="2">
        <v>224</v>
      </c>
      <c r="S410" s="2">
        <v>-0.7819</v>
      </c>
      <c r="T410" s="2">
        <v>21.3752</v>
      </c>
      <c r="U410" s="2">
        <v>0.14405</v>
      </c>
    </row>
    <row r="411" spans="16:21" ht="12.75" hidden="1">
      <c r="P411" s="2" t="str">
        <f t="shared" si="8"/>
        <v>F225</v>
      </c>
      <c r="Q411" s="2" t="s">
        <v>5</v>
      </c>
      <c r="R411" s="2">
        <v>225</v>
      </c>
      <c r="S411" s="2">
        <v>-0.7738</v>
      </c>
      <c r="T411" s="2">
        <v>21.3884</v>
      </c>
      <c r="U411" s="2">
        <v>0.14414</v>
      </c>
    </row>
    <row r="412" spans="16:21" ht="12.75" hidden="1">
      <c r="P412" s="2" t="str">
        <f t="shared" si="8"/>
        <v>F226</v>
      </c>
      <c r="Q412" s="2" t="s">
        <v>5</v>
      </c>
      <c r="R412" s="2">
        <v>226</v>
      </c>
      <c r="S412" s="2">
        <v>-0.7658</v>
      </c>
      <c r="T412" s="2">
        <v>21.4014</v>
      </c>
      <c r="U412" s="2">
        <v>0.14423</v>
      </c>
    </row>
    <row r="413" spans="16:21" ht="12.75" hidden="1">
      <c r="P413" s="2" t="str">
        <f t="shared" si="8"/>
        <v>F227</v>
      </c>
      <c r="Q413" s="2" t="s">
        <v>5</v>
      </c>
      <c r="R413" s="2">
        <v>227</v>
      </c>
      <c r="S413" s="2">
        <v>-0.7577</v>
      </c>
      <c r="T413" s="2">
        <v>21.4143</v>
      </c>
      <c r="U413" s="2">
        <v>0.14432</v>
      </c>
    </row>
    <row r="414" spans="16:21" ht="12.75" hidden="1">
      <c r="P414" s="2" t="str">
        <f t="shared" si="8"/>
        <v>F228</v>
      </c>
      <c r="Q414" s="2" t="s">
        <v>5</v>
      </c>
      <c r="R414" s="2">
        <v>228</v>
      </c>
      <c r="S414" s="2">
        <v>-0.7496</v>
      </c>
      <c r="T414" s="2">
        <v>21.4269</v>
      </c>
      <c r="U414" s="2">
        <v>0.14441</v>
      </c>
    </row>
  </sheetData>
  <sheetProtection password="CA38" sheet="1" objects="1" scenarios="1" selectLockedCells="1"/>
  <mergeCells count="6">
    <mergeCell ref="B8:M8"/>
    <mergeCell ref="C27:L31"/>
    <mergeCell ref="I11:L11"/>
    <mergeCell ref="C11:F11"/>
    <mergeCell ref="J14:K14"/>
    <mergeCell ref="C25:L25"/>
  </mergeCells>
  <conditionalFormatting sqref="J16:K16">
    <cfRule type="expression" priority="1" dxfId="0" stopIfTrue="1">
      <formula>$R$48=0</formula>
    </cfRule>
  </conditionalFormatting>
  <conditionalFormatting sqref="J17:K17">
    <cfRule type="expression" priority="2" dxfId="1" stopIfTrue="1">
      <formula>AND($R$48=0,$Z$48=1)</formula>
    </cfRule>
    <cfRule type="expression" priority="3" dxfId="2" stopIfTrue="1">
      <formula>$R$48=0</formula>
    </cfRule>
  </conditionalFormatting>
  <conditionalFormatting sqref="J18:K18">
    <cfRule type="expression" priority="4" dxfId="1" stopIfTrue="1">
      <formula>AND($R$48=0,$Z$48=2)</formula>
    </cfRule>
    <cfRule type="expression" priority="5" dxfId="2" stopIfTrue="1">
      <formula>$R$48=0</formula>
    </cfRule>
  </conditionalFormatting>
  <conditionalFormatting sqref="J19:K19">
    <cfRule type="expression" priority="6" dxfId="1" stopIfTrue="1">
      <formula>AND($R$48=0,$Z$48=3)</formula>
    </cfRule>
    <cfRule type="expression" priority="7" dxfId="2" stopIfTrue="1">
      <formula>$R$48=0</formula>
    </cfRule>
  </conditionalFormatting>
  <conditionalFormatting sqref="J20:K20">
    <cfRule type="expression" priority="8" dxfId="1" stopIfTrue="1">
      <formula>AND($R$48=0,$Z$48=4)</formula>
    </cfRule>
    <cfRule type="expression" priority="9" dxfId="2" stopIfTrue="1">
      <formula>$R$48=0</formula>
    </cfRule>
  </conditionalFormatting>
  <conditionalFormatting sqref="J21:K21">
    <cfRule type="expression" priority="10" dxfId="1" stopIfTrue="1">
      <formula>AND($R$48=0,$Z$48=5)</formula>
    </cfRule>
    <cfRule type="expression" priority="11" dxfId="2" stopIfTrue="1">
      <formula>$R$48=0</formula>
    </cfRule>
  </conditionalFormatting>
  <conditionalFormatting sqref="J22:K22">
    <cfRule type="expression" priority="12" dxfId="1" stopIfTrue="1">
      <formula>AND($R$48=0,$Z$48=6)</formula>
    </cfRule>
    <cfRule type="expression" priority="13" dxfId="2" stopIfTrue="1">
      <formula>$R$48=0</formula>
    </cfRule>
  </conditionalFormatting>
  <conditionalFormatting sqref="C25:L25">
    <cfRule type="expression" priority="14" dxfId="3" stopIfTrue="1">
      <formula>$Z$48=3</formula>
    </cfRule>
  </conditionalFormatting>
  <dataValidations count="4">
    <dataValidation type="decimal" allowBlank="1" showInputMessage="1" showErrorMessage="1" prompt="Ex.: 1,62" errorTitle="Informação incorreta" error="A altura digitada está incorreta." sqref="F22">
      <formula1>0</formula1>
      <formula2>2.5</formula2>
    </dataValidation>
    <dataValidation type="decimal" allowBlank="1" showInputMessage="1" showErrorMessage="1" prompt="Ex.: 53,5" errorTitle="Informação incorreta" error="O peso digitado está incorreto." sqref="F20">
      <formula1>0</formula1>
      <formula2>500</formula2>
    </dataValidation>
    <dataValidation type="date" allowBlank="1" showInputMessage="1" showErrorMessage="1" prompt="Ex.: 04/01/2000" errorTitle="Informação incorreta" error="Idade inferior a 61 meses ou a data digitada está incorreta.&#10;Digitar no formato: dd/mm/aaaa" sqref="F18">
      <formula1>1</formula1>
      <formula2>TODAY()-1856</formula2>
    </dataValidation>
    <dataValidation type="list" allowBlank="1" showInputMessage="1" showErrorMessage="1" errorTitle="Informação incorreta" error="Selecionar uma opção da lista." sqref="F16">
      <formula1>"FEMININO,MASCULINO"</formula1>
    </dataValidation>
  </dataValidations>
  <printOptions horizontalCentered="1" verticalCentered="1"/>
  <pageMargins left="0.7874015748031497" right="0.7874015748031497" top="0.39" bottom="0.4" header="0.39" footer="0.4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seed</dc:creator>
  <cp:keywords/>
  <dc:description/>
  <cp:lastModifiedBy>seed</cp:lastModifiedBy>
  <cp:lastPrinted>2011-09-01T19:48:00Z</cp:lastPrinted>
  <dcterms:created xsi:type="dcterms:W3CDTF">2011-08-18T14:42:07Z</dcterms:created>
  <dcterms:modified xsi:type="dcterms:W3CDTF">2011-09-06T17:11:46Z</dcterms:modified>
  <cp:category/>
  <cp:version/>
  <cp:contentType/>
  <cp:contentStatus/>
</cp:coreProperties>
</file>